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364" yWindow="180" windowWidth="17268" windowHeight="9084" tabRatio="892"/>
  </bookViews>
  <sheets>
    <sheet name="GROCERY ITEMS" sheetId="16" r:id="rId1"/>
    <sheet name="Paper-Cleaning" sheetId="4" r:id="rId2"/>
    <sheet name="NOI - PTV USDA Commodity Items" sheetId="6" r:id="rId3"/>
    <sheet name="MNOI BEEF" sheetId="9" r:id="rId4"/>
  </sheets>
  <definedNames>
    <definedName name="_xlnm._FilterDatabase" localSheetId="0" hidden="1">'GROCERY ITEMS'!$A$1:$I$1775</definedName>
    <definedName name="_xlnm._FilterDatabase" localSheetId="3" hidden="1">'MNOI BEEF'!$A$1:$J$66</definedName>
    <definedName name="_xlnm._FilterDatabase" localSheetId="2" hidden="1">'NOI - PTV USDA Commodity Items'!$A$1:$M$305</definedName>
    <definedName name="_xlnm._FilterDatabase" localSheetId="1" hidden="1">'Paper-Cleaning'!$A$1:$H$320</definedName>
    <definedName name="_xlnm.Print_Area" localSheetId="0">'GROCERY ITEMS'!$A$1:$I$1689</definedName>
    <definedName name="_xlnm.Print_Area" localSheetId="3">'MNOI BEEF'!$A$1:$J$66</definedName>
    <definedName name="_xlnm.Print_Area" localSheetId="2">'NOI - PTV USDA Commodity Items'!$A$1:$M$302</definedName>
    <definedName name="_xlnm.Print_Area" localSheetId="1">'Paper-Cleaning'!$A$1:$H$320</definedName>
    <definedName name="_xlnm.Print_Titles" localSheetId="3">'MNOI BEEF'!#REF!</definedName>
    <definedName name="_xlnm.Print_Titles" localSheetId="2">'NOI - PTV USDA Commodity Items'!#REF!</definedName>
    <definedName name="_xlnm.Print_Titles" localSheetId="1">'Paper-Cleaning'!#REF!</definedName>
  </definedNames>
  <calcPr calcId="145621"/>
</workbook>
</file>

<file path=xl/calcChain.xml><?xml version="1.0" encoding="utf-8"?>
<calcChain xmlns="http://schemas.openxmlformats.org/spreadsheetml/2006/main">
  <c r="I1773" i="16" l="1"/>
  <c r="I1774" i="16"/>
  <c r="I1775" i="16"/>
  <c r="L306" i="6" l="1"/>
  <c r="M306" i="6" s="1"/>
  <c r="K306" i="6"/>
  <c r="J71" i="9" l="1"/>
  <c r="I1754" i="16" l="1"/>
  <c r="I1755" i="16"/>
  <c r="I1756" i="16"/>
  <c r="I1757" i="16"/>
  <c r="I1758" i="16"/>
  <c r="I1759" i="16"/>
  <c r="I1760" i="16"/>
  <c r="I1761" i="16"/>
  <c r="I1762" i="16"/>
  <c r="I1763" i="16"/>
  <c r="I1764" i="16"/>
  <c r="I1765" i="16"/>
  <c r="I1766" i="16"/>
  <c r="I1767" i="16"/>
  <c r="I1768" i="16"/>
  <c r="I1769" i="16"/>
  <c r="I1770" i="16"/>
  <c r="I1771" i="16"/>
  <c r="I1772" i="16"/>
  <c r="J70" i="9" l="1"/>
  <c r="I1753" i="16"/>
  <c r="I1752" i="16"/>
  <c r="I1751" i="16"/>
  <c r="I1750" i="16"/>
  <c r="I1749" i="16"/>
  <c r="I1748" i="16"/>
  <c r="I1747" i="16"/>
  <c r="I1746" i="16"/>
  <c r="J69" i="9"/>
  <c r="J68" i="9"/>
  <c r="J67" i="9"/>
  <c r="L305" i="6" l="1"/>
  <c r="M305" i="6" s="1"/>
  <c r="K305" i="6"/>
  <c r="L304" i="6"/>
  <c r="M304" i="6" s="1"/>
  <c r="K304" i="6"/>
  <c r="L303" i="6"/>
  <c r="M303" i="6" s="1"/>
  <c r="K303" i="6"/>
  <c r="I1743" i="16" l="1"/>
  <c r="I1744" i="16"/>
  <c r="I1745" i="16"/>
  <c r="I1737" i="16"/>
  <c r="I1738" i="16"/>
  <c r="I1739" i="16"/>
  <c r="I1740" i="16"/>
  <c r="I1741" i="16"/>
  <c r="I1742" i="16"/>
  <c r="L149" i="6"/>
  <c r="M149" i="6" s="1"/>
  <c r="K149" i="6"/>
  <c r="I1736" i="16" l="1"/>
  <c r="I1735" i="16"/>
  <c r="I1734" i="16"/>
  <c r="I1733" i="16"/>
  <c r="I1732" i="16"/>
  <c r="I1731" i="16"/>
  <c r="I1730" i="16"/>
  <c r="I1727" i="16" l="1"/>
  <c r="I1728" i="16"/>
  <c r="I1729" i="16"/>
  <c r="H321" i="4" l="1"/>
  <c r="H322" i="4"/>
  <c r="H323" i="4"/>
  <c r="H324" i="4"/>
  <c r="H325" i="4"/>
  <c r="H326" i="4"/>
  <c r="H327" i="4"/>
  <c r="H328" i="4"/>
  <c r="H329" i="4"/>
  <c r="H330" i="4"/>
  <c r="H331" i="4"/>
  <c r="H332" i="4"/>
  <c r="I1726" i="16"/>
  <c r="I1725" i="16"/>
  <c r="I1724" i="16"/>
  <c r="I1723" i="16"/>
  <c r="I1722" i="16"/>
  <c r="I1721" i="16"/>
  <c r="I1720" i="16"/>
  <c r="I1719" i="16"/>
  <c r="I1718" i="16"/>
  <c r="I1717" i="16"/>
  <c r="I1716" i="16"/>
  <c r="I1715" i="16"/>
  <c r="I1714" i="16"/>
  <c r="I1713" i="16"/>
  <c r="I1712" i="16"/>
  <c r="I1711" i="16"/>
  <c r="I1710" i="16"/>
  <c r="I1709" i="16"/>
  <c r="I1708" i="16" l="1"/>
  <c r="I1707" i="16"/>
  <c r="I1706" i="16"/>
  <c r="I1705" i="16"/>
  <c r="I1704" i="16"/>
  <c r="I1703" i="16"/>
  <c r="I1702" i="16"/>
  <c r="I1701" i="16"/>
  <c r="I1700" i="16"/>
  <c r="I1699" i="16"/>
  <c r="I1698" i="16"/>
  <c r="I1697" i="16"/>
  <c r="I1696" i="16"/>
  <c r="I1695" i="16"/>
  <c r="I1694" i="16"/>
  <c r="I1693" i="16"/>
  <c r="I1692" i="16"/>
  <c r="I1691" i="16"/>
  <c r="I1690" i="16"/>
  <c r="J66" i="9" l="1"/>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 i="9"/>
  <c r="J6" i="9"/>
  <c r="J5" i="9"/>
  <c r="J4" i="9"/>
  <c r="J3" i="9"/>
  <c r="J2" i="9"/>
  <c r="I1680" i="16" l="1"/>
  <c r="I1681" i="16"/>
  <c r="I1682" i="16"/>
  <c r="I1683" i="16"/>
  <c r="I1684" i="16"/>
  <c r="I1685" i="16"/>
  <c r="I1686" i="16"/>
  <c r="I1687" i="16"/>
  <c r="I1688" i="16"/>
  <c r="I1689" i="16"/>
  <c r="L302" i="6" l="1"/>
  <c r="M302" i="6" s="1"/>
  <c r="K302" i="6"/>
  <c r="L301" i="6"/>
  <c r="M301" i="6" s="1"/>
  <c r="K301" i="6"/>
  <c r="L300" i="6"/>
  <c r="M300" i="6" s="1"/>
  <c r="K300" i="6"/>
  <c r="L299" i="6"/>
  <c r="M299" i="6" s="1"/>
  <c r="K299" i="6"/>
  <c r="L298" i="6"/>
  <c r="M298" i="6" s="1"/>
  <c r="K298" i="6"/>
  <c r="L297" i="6"/>
  <c r="M297" i="6" s="1"/>
  <c r="K297" i="6"/>
  <c r="L296" i="6"/>
  <c r="M296" i="6" s="1"/>
  <c r="K296" i="6"/>
  <c r="L295" i="6"/>
  <c r="M295" i="6" s="1"/>
  <c r="K295" i="6"/>
  <c r="L294" i="6"/>
  <c r="M294" i="6" s="1"/>
  <c r="K294" i="6"/>
  <c r="L293" i="6"/>
  <c r="M293" i="6" s="1"/>
  <c r="K293" i="6"/>
  <c r="L292" i="6"/>
  <c r="M292" i="6" s="1"/>
  <c r="K292" i="6"/>
  <c r="L291" i="6"/>
  <c r="M291" i="6" s="1"/>
  <c r="K291" i="6"/>
  <c r="L290" i="6"/>
  <c r="M290" i="6" s="1"/>
  <c r="K290" i="6"/>
  <c r="L289" i="6"/>
  <c r="M289" i="6" s="1"/>
  <c r="K289" i="6"/>
  <c r="L288" i="6"/>
  <c r="M288" i="6" s="1"/>
  <c r="K288" i="6"/>
  <c r="L287" i="6"/>
  <c r="M287" i="6" s="1"/>
  <c r="K287" i="6"/>
  <c r="L286" i="6"/>
  <c r="M286" i="6" s="1"/>
  <c r="K286" i="6"/>
  <c r="L285" i="6"/>
  <c r="M285" i="6" s="1"/>
  <c r="K285" i="6"/>
  <c r="L284" i="6"/>
  <c r="M284" i="6" s="1"/>
  <c r="K284" i="6"/>
  <c r="L283" i="6"/>
  <c r="M283" i="6" s="1"/>
  <c r="K283" i="6"/>
  <c r="L282" i="6"/>
  <c r="M282" i="6" s="1"/>
  <c r="K282" i="6"/>
  <c r="L281" i="6"/>
  <c r="M281" i="6" s="1"/>
  <c r="K281" i="6"/>
  <c r="L280" i="6"/>
  <c r="M280" i="6" s="1"/>
  <c r="K280" i="6"/>
  <c r="L279" i="6"/>
  <c r="M279" i="6" s="1"/>
  <c r="K279" i="6"/>
  <c r="L278" i="6"/>
  <c r="M278" i="6" s="1"/>
  <c r="K278" i="6"/>
  <c r="L277" i="6"/>
  <c r="M277" i="6" s="1"/>
  <c r="K277" i="6"/>
  <c r="L276" i="6"/>
  <c r="M276" i="6" s="1"/>
  <c r="K276" i="6"/>
  <c r="L275" i="6"/>
  <c r="M275" i="6" s="1"/>
  <c r="K275" i="6"/>
  <c r="L274" i="6"/>
  <c r="M274" i="6" s="1"/>
  <c r="K274" i="6"/>
  <c r="L273" i="6"/>
  <c r="M273" i="6" s="1"/>
  <c r="K273" i="6"/>
  <c r="L272" i="6"/>
  <c r="M272" i="6" s="1"/>
  <c r="K272" i="6"/>
  <c r="L271" i="6"/>
  <c r="M271" i="6" s="1"/>
  <c r="K271" i="6"/>
  <c r="L270" i="6"/>
  <c r="M270" i="6" s="1"/>
  <c r="K270" i="6"/>
  <c r="L269" i="6"/>
  <c r="M269" i="6" s="1"/>
  <c r="K269" i="6"/>
  <c r="L268" i="6"/>
  <c r="M268" i="6" s="1"/>
  <c r="K268" i="6"/>
  <c r="L267" i="6"/>
  <c r="M267" i="6" s="1"/>
  <c r="K267" i="6"/>
  <c r="L266" i="6"/>
  <c r="M266" i="6" s="1"/>
  <c r="K266" i="6"/>
  <c r="L265" i="6"/>
  <c r="M265" i="6" s="1"/>
  <c r="K265" i="6"/>
  <c r="L264" i="6"/>
  <c r="M264" i="6" s="1"/>
  <c r="K264" i="6"/>
  <c r="L263" i="6"/>
  <c r="M263" i="6" s="1"/>
  <c r="K263" i="6"/>
  <c r="L262" i="6"/>
  <c r="M262" i="6" s="1"/>
  <c r="K262" i="6"/>
  <c r="L261" i="6"/>
  <c r="M261" i="6" s="1"/>
  <c r="K261" i="6"/>
  <c r="L260" i="6"/>
  <c r="M260" i="6" s="1"/>
  <c r="K260" i="6"/>
  <c r="L259" i="6"/>
  <c r="M259" i="6" s="1"/>
  <c r="K259" i="6"/>
  <c r="L258" i="6"/>
  <c r="M258" i="6" s="1"/>
  <c r="K258" i="6"/>
  <c r="L257" i="6"/>
  <c r="M257" i="6" s="1"/>
  <c r="K257" i="6"/>
  <c r="L256" i="6"/>
  <c r="M256" i="6" s="1"/>
  <c r="K256" i="6"/>
  <c r="L255" i="6"/>
  <c r="M255" i="6" s="1"/>
  <c r="K255" i="6"/>
  <c r="L254" i="6"/>
  <c r="M254" i="6" s="1"/>
  <c r="K254" i="6"/>
  <c r="L253" i="6"/>
  <c r="M253" i="6" s="1"/>
  <c r="K253" i="6"/>
  <c r="L252" i="6"/>
  <c r="M252" i="6" s="1"/>
  <c r="K252" i="6"/>
  <c r="L251" i="6"/>
  <c r="M251" i="6" s="1"/>
  <c r="K251" i="6"/>
  <c r="L250" i="6"/>
  <c r="M250" i="6" s="1"/>
  <c r="K250" i="6"/>
  <c r="L249" i="6"/>
  <c r="M249" i="6" s="1"/>
  <c r="K249" i="6"/>
  <c r="L248" i="6"/>
  <c r="M248" i="6" s="1"/>
  <c r="K248" i="6"/>
  <c r="L247" i="6"/>
  <c r="M247" i="6" s="1"/>
  <c r="K247" i="6"/>
  <c r="L246" i="6"/>
  <c r="M246" i="6" s="1"/>
  <c r="K246" i="6"/>
  <c r="L245" i="6"/>
  <c r="M245" i="6" s="1"/>
  <c r="K245" i="6"/>
  <c r="L244" i="6"/>
  <c r="M244" i="6" s="1"/>
  <c r="K244" i="6"/>
  <c r="L243" i="6"/>
  <c r="M243" i="6" s="1"/>
  <c r="K243" i="6"/>
  <c r="L242" i="6"/>
  <c r="M242" i="6" s="1"/>
  <c r="K242" i="6"/>
  <c r="L241" i="6"/>
  <c r="M241" i="6" s="1"/>
  <c r="K241" i="6"/>
  <c r="L240" i="6"/>
  <c r="M240" i="6" s="1"/>
  <c r="K240" i="6"/>
  <c r="L239" i="6"/>
  <c r="M239" i="6" s="1"/>
  <c r="K239" i="6"/>
  <c r="L238" i="6"/>
  <c r="M238" i="6" s="1"/>
  <c r="K238" i="6"/>
  <c r="L237" i="6"/>
  <c r="M237" i="6" s="1"/>
  <c r="K237" i="6"/>
  <c r="L236" i="6"/>
  <c r="M236" i="6" s="1"/>
  <c r="K236" i="6"/>
  <c r="L235" i="6"/>
  <c r="M235" i="6" s="1"/>
  <c r="K235" i="6"/>
  <c r="L234" i="6"/>
  <c r="M234" i="6" s="1"/>
  <c r="K234" i="6"/>
  <c r="L233" i="6"/>
  <c r="M233" i="6" s="1"/>
  <c r="K233" i="6"/>
  <c r="L232" i="6"/>
  <c r="M232" i="6" s="1"/>
  <c r="K232" i="6"/>
  <c r="L231" i="6"/>
  <c r="M231" i="6" s="1"/>
  <c r="K231" i="6"/>
  <c r="L230" i="6"/>
  <c r="M230" i="6" s="1"/>
  <c r="K230" i="6"/>
  <c r="L229" i="6"/>
  <c r="M229" i="6" s="1"/>
  <c r="K229" i="6"/>
  <c r="L228" i="6"/>
  <c r="M228" i="6" s="1"/>
  <c r="K228" i="6"/>
  <c r="L227" i="6"/>
  <c r="M227" i="6" s="1"/>
  <c r="K227" i="6"/>
  <c r="L226" i="6"/>
  <c r="M226" i="6" s="1"/>
  <c r="K226" i="6"/>
  <c r="L225" i="6"/>
  <c r="M225" i="6" s="1"/>
  <c r="K225" i="6"/>
  <c r="L224" i="6"/>
  <c r="M224" i="6" s="1"/>
  <c r="K224" i="6"/>
  <c r="L223" i="6"/>
  <c r="M223" i="6" s="1"/>
  <c r="K223" i="6"/>
  <c r="L222" i="6"/>
  <c r="M222" i="6" s="1"/>
  <c r="K222" i="6"/>
  <c r="L221" i="6"/>
  <c r="M221" i="6" s="1"/>
  <c r="K221" i="6"/>
  <c r="L220" i="6"/>
  <c r="M220" i="6" s="1"/>
  <c r="K220" i="6"/>
  <c r="L219" i="6"/>
  <c r="M219" i="6" s="1"/>
  <c r="K219" i="6"/>
  <c r="L218" i="6"/>
  <c r="M218" i="6" s="1"/>
  <c r="K218" i="6"/>
  <c r="L217" i="6"/>
  <c r="M217" i="6" s="1"/>
  <c r="K217" i="6"/>
  <c r="L216" i="6"/>
  <c r="M216" i="6" s="1"/>
  <c r="K216" i="6"/>
  <c r="L215" i="6"/>
  <c r="M215" i="6" s="1"/>
  <c r="K215" i="6"/>
  <c r="L214" i="6"/>
  <c r="M214" i="6" s="1"/>
  <c r="K214" i="6"/>
  <c r="L213" i="6"/>
  <c r="M213" i="6" s="1"/>
  <c r="K213" i="6"/>
  <c r="L212" i="6"/>
  <c r="M212" i="6" s="1"/>
  <c r="K212" i="6"/>
  <c r="L211" i="6"/>
  <c r="M211" i="6" s="1"/>
  <c r="K211" i="6"/>
  <c r="L210" i="6"/>
  <c r="M210" i="6" s="1"/>
  <c r="K210" i="6"/>
  <c r="L209" i="6"/>
  <c r="M209" i="6" s="1"/>
  <c r="K209" i="6"/>
  <c r="L208" i="6"/>
  <c r="M208" i="6" s="1"/>
  <c r="K208" i="6"/>
  <c r="L207" i="6"/>
  <c r="M207" i="6" s="1"/>
  <c r="K207" i="6"/>
  <c r="L206" i="6"/>
  <c r="M206" i="6" s="1"/>
  <c r="K206" i="6"/>
  <c r="L205" i="6"/>
  <c r="M205" i="6" s="1"/>
  <c r="K205" i="6"/>
  <c r="L204" i="6"/>
  <c r="M204" i="6" s="1"/>
  <c r="K204" i="6"/>
  <c r="L203" i="6"/>
  <c r="M203" i="6" s="1"/>
  <c r="K203" i="6"/>
  <c r="L202" i="6"/>
  <c r="M202" i="6" s="1"/>
  <c r="K202" i="6"/>
  <c r="L201" i="6"/>
  <c r="M201" i="6" s="1"/>
  <c r="K201" i="6"/>
  <c r="L200" i="6"/>
  <c r="M200" i="6" s="1"/>
  <c r="K200" i="6"/>
  <c r="L199" i="6"/>
  <c r="M199" i="6" s="1"/>
  <c r="K199" i="6"/>
  <c r="L198" i="6"/>
  <c r="M198" i="6" s="1"/>
  <c r="K198" i="6"/>
  <c r="L197" i="6"/>
  <c r="M197" i="6" s="1"/>
  <c r="K197" i="6"/>
  <c r="L196" i="6"/>
  <c r="M196" i="6" s="1"/>
  <c r="K196" i="6"/>
  <c r="L195" i="6"/>
  <c r="M195" i="6" s="1"/>
  <c r="K195" i="6"/>
  <c r="L194" i="6"/>
  <c r="M194" i="6" s="1"/>
  <c r="K194" i="6"/>
  <c r="L193" i="6"/>
  <c r="M193" i="6" s="1"/>
  <c r="K193" i="6"/>
  <c r="L192" i="6"/>
  <c r="M192" i="6" s="1"/>
  <c r="K192" i="6"/>
  <c r="L191" i="6"/>
  <c r="M191" i="6" s="1"/>
  <c r="K191" i="6"/>
  <c r="L190" i="6"/>
  <c r="M190" i="6" s="1"/>
  <c r="K190" i="6"/>
  <c r="L189" i="6"/>
  <c r="M189" i="6" s="1"/>
  <c r="K189" i="6"/>
  <c r="L188" i="6"/>
  <c r="M188" i="6" s="1"/>
  <c r="K188" i="6"/>
  <c r="L187" i="6"/>
  <c r="M187" i="6" s="1"/>
  <c r="K187" i="6"/>
  <c r="L186" i="6"/>
  <c r="M186" i="6" s="1"/>
  <c r="K186" i="6"/>
  <c r="L185" i="6"/>
  <c r="M185" i="6" s="1"/>
  <c r="K185" i="6"/>
  <c r="L184" i="6"/>
  <c r="M184" i="6" s="1"/>
  <c r="K184" i="6"/>
  <c r="L183" i="6"/>
  <c r="M183" i="6" s="1"/>
  <c r="K183" i="6"/>
  <c r="L182" i="6"/>
  <c r="M182" i="6" s="1"/>
  <c r="K182" i="6"/>
  <c r="L181" i="6"/>
  <c r="M181" i="6" s="1"/>
  <c r="K181" i="6"/>
  <c r="L180" i="6"/>
  <c r="M180" i="6" s="1"/>
  <c r="K180" i="6"/>
  <c r="L179" i="6"/>
  <c r="M179" i="6" s="1"/>
  <c r="K179" i="6"/>
  <c r="L178" i="6"/>
  <c r="M178" i="6" s="1"/>
  <c r="K178" i="6"/>
  <c r="L177" i="6"/>
  <c r="M177" i="6" s="1"/>
  <c r="K177" i="6"/>
  <c r="L176" i="6"/>
  <c r="M176" i="6" s="1"/>
  <c r="K176" i="6"/>
  <c r="L175" i="6"/>
  <c r="M175" i="6" s="1"/>
  <c r="K175" i="6"/>
  <c r="L174" i="6"/>
  <c r="M174" i="6" s="1"/>
  <c r="K174" i="6"/>
  <c r="L173" i="6"/>
  <c r="M173" i="6" s="1"/>
  <c r="K173" i="6"/>
  <c r="L172" i="6"/>
  <c r="M172" i="6" s="1"/>
  <c r="K172" i="6"/>
  <c r="L171" i="6"/>
  <c r="M171" i="6" s="1"/>
  <c r="K171" i="6"/>
  <c r="L170" i="6"/>
  <c r="M170" i="6" s="1"/>
  <c r="K170" i="6"/>
  <c r="L169" i="6"/>
  <c r="M169" i="6" s="1"/>
  <c r="K169" i="6"/>
  <c r="L168" i="6"/>
  <c r="M168" i="6" s="1"/>
  <c r="K168" i="6"/>
  <c r="L167" i="6"/>
  <c r="M167" i="6" s="1"/>
  <c r="K167" i="6"/>
  <c r="L166" i="6"/>
  <c r="M166" i="6" s="1"/>
  <c r="K166" i="6"/>
  <c r="L165" i="6"/>
  <c r="M165" i="6" s="1"/>
  <c r="K165" i="6"/>
  <c r="L164" i="6"/>
  <c r="M164" i="6" s="1"/>
  <c r="K164" i="6"/>
  <c r="L163" i="6"/>
  <c r="M163" i="6" s="1"/>
  <c r="K163" i="6"/>
  <c r="L162" i="6"/>
  <c r="M162" i="6" s="1"/>
  <c r="K162" i="6"/>
  <c r="M161" i="6"/>
  <c r="L161" i="6"/>
  <c r="K161" i="6"/>
  <c r="L160" i="6"/>
  <c r="M160" i="6" s="1"/>
  <c r="K160" i="6"/>
  <c r="L159" i="6"/>
  <c r="M159" i="6" s="1"/>
  <c r="K159" i="6"/>
  <c r="L158" i="6"/>
  <c r="M158" i="6" s="1"/>
  <c r="K158" i="6"/>
  <c r="L157" i="6"/>
  <c r="M157" i="6" s="1"/>
  <c r="K157" i="6"/>
  <c r="L156" i="6"/>
  <c r="M156" i="6" s="1"/>
  <c r="K156" i="6"/>
  <c r="L155" i="6"/>
  <c r="M155" i="6" s="1"/>
  <c r="K155" i="6"/>
  <c r="L154" i="6"/>
  <c r="M154" i="6" s="1"/>
  <c r="K154" i="6"/>
  <c r="L153" i="6"/>
  <c r="M153" i="6" s="1"/>
  <c r="K153" i="6"/>
  <c r="L152" i="6"/>
  <c r="M152" i="6" s="1"/>
  <c r="K152" i="6"/>
  <c r="L151" i="6"/>
  <c r="M151" i="6" s="1"/>
  <c r="K151" i="6"/>
  <c r="L150" i="6"/>
  <c r="M150" i="6" s="1"/>
  <c r="K150" i="6"/>
  <c r="L148" i="6"/>
  <c r="M148" i="6" s="1"/>
  <c r="K148" i="6"/>
  <c r="L147" i="6"/>
  <c r="M147" i="6" s="1"/>
  <c r="K147" i="6"/>
  <c r="L146" i="6"/>
  <c r="M146" i="6" s="1"/>
  <c r="K146" i="6"/>
  <c r="L145" i="6"/>
  <c r="M145" i="6" s="1"/>
  <c r="K145" i="6"/>
  <c r="L144" i="6"/>
  <c r="M144" i="6" s="1"/>
  <c r="K144" i="6"/>
  <c r="L143" i="6"/>
  <c r="M143" i="6" s="1"/>
  <c r="K143" i="6"/>
  <c r="L142" i="6"/>
  <c r="M142" i="6" s="1"/>
  <c r="K142" i="6"/>
  <c r="L141" i="6"/>
  <c r="M141" i="6" s="1"/>
  <c r="K141" i="6"/>
  <c r="L140" i="6"/>
  <c r="M140" i="6" s="1"/>
  <c r="K140" i="6"/>
  <c r="L139" i="6"/>
  <c r="M139" i="6" s="1"/>
  <c r="K139" i="6"/>
  <c r="L138" i="6"/>
  <c r="M138" i="6" s="1"/>
  <c r="K138" i="6"/>
  <c r="L137" i="6"/>
  <c r="M137" i="6" s="1"/>
  <c r="K137" i="6"/>
  <c r="L136" i="6"/>
  <c r="M136" i="6" s="1"/>
  <c r="K136" i="6"/>
  <c r="L135" i="6"/>
  <c r="M135" i="6" s="1"/>
  <c r="K135" i="6"/>
  <c r="L134" i="6"/>
  <c r="M134" i="6" s="1"/>
  <c r="K134" i="6"/>
  <c r="L133" i="6"/>
  <c r="M133" i="6" s="1"/>
  <c r="K133" i="6"/>
  <c r="L132" i="6"/>
  <c r="M132" i="6" s="1"/>
  <c r="K132" i="6"/>
  <c r="L131" i="6"/>
  <c r="M131" i="6" s="1"/>
  <c r="K131" i="6"/>
  <c r="L130" i="6"/>
  <c r="M130" i="6" s="1"/>
  <c r="K130" i="6"/>
  <c r="L129" i="6"/>
  <c r="M129" i="6" s="1"/>
  <c r="K129" i="6"/>
  <c r="L128" i="6"/>
  <c r="M128" i="6" s="1"/>
  <c r="K128" i="6"/>
  <c r="L127" i="6"/>
  <c r="M127" i="6" s="1"/>
  <c r="K127" i="6"/>
  <c r="L126" i="6"/>
  <c r="M126" i="6" s="1"/>
  <c r="K126" i="6"/>
  <c r="L125" i="6"/>
  <c r="M125" i="6" s="1"/>
  <c r="K125" i="6"/>
  <c r="L124" i="6"/>
  <c r="M124" i="6" s="1"/>
  <c r="K124" i="6"/>
  <c r="L123" i="6"/>
  <c r="M123" i="6" s="1"/>
  <c r="K123" i="6"/>
  <c r="L122" i="6"/>
  <c r="M122" i="6" s="1"/>
  <c r="K122" i="6"/>
  <c r="L121" i="6"/>
  <c r="M121" i="6" s="1"/>
  <c r="K121" i="6"/>
  <c r="L120" i="6"/>
  <c r="M120" i="6" s="1"/>
  <c r="K120" i="6"/>
  <c r="L119" i="6"/>
  <c r="M119" i="6" s="1"/>
  <c r="K119" i="6"/>
  <c r="L118" i="6"/>
  <c r="M118" i="6" s="1"/>
  <c r="K118" i="6"/>
  <c r="L117" i="6"/>
  <c r="M117" i="6" s="1"/>
  <c r="K117" i="6"/>
  <c r="L116" i="6"/>
  <c r="M116" i="6" s="1"/>
  <c r="K116" i="6"/>
  <c r="L115" i="6"/>
  <c r="M115" i="6" s="1"/>
  <c r="K115" i="6"/>
  <c r="L114" i="6"/>
  <c r="M114" i="6" s="1"/>
  <c r="K114" i="6"/>
  <c r="L113" i="6"/>
  <c r="M113" i="6" s="1"/>
  <c r="K113" i="6"/>
  <c r="L112" i="6"/>
  <c r="M112" i="6" s="1"/>
  <c r="K112" i="6"/>
  <c r="L111" i="6"/>
  <c r="M111" i="6" s="1"/>
  <c r="K111" i="6"/>
  <c r="L110" i="6"/>
  <c r="M110" i="6" s="1"/>
  <c r="K110" i="6"/>
  <c r="L109" i="6"/>
  <c r="M109" i="6" s="1"/>
  <c r="K109" i="6"/>
  <c r="L108" i="6"/>
  <c r="M108" i="6" s="1"/>
  <c r="K108" i="6"/>
  <c r="L107" i="6"/>
  <c r="M107" i="6" s="1"/>
  <c r="K107" i="6"/>
  <c r="L106" i="6"/>
  <c r="M106" i="6" s="1"/>
  <c r="K106" i="6"/>
  <c r="L105" i="6"/>
  <c r="M105" i="6" s="1"/>
  <c r="K105" i="6"/>
  <c r="L104" i="6"/>
  <c r="M104" i="6" s="1"/>
  <c r="K104" i="6"/>
  <c r="L103" i="6"/>
  <c r="M103" i="6" s="1"/>
  <c r="K103" i="6"/>
  <c r="L102" i="6"/>
  <c r="M102" i="6" s="1"/>
  <c r="K102" i="6"/>
  <c r="L101" i="6"/>
  <c r="M101" i="6" s="1"/>
  <c r="K101" i="6"/>
  <c r="L100" i="6"/>
  <c r="M100" i="6" s="1"/>
  <c r="K100" i="6"/>
  <c r="L99" i="6"/>
  <c r="M99" i="6" s="1"/>
  <c r="K99" i="6"/>
  <c r="L98" i="6"/>
  <c r="M98" i="6" s="1"/>
  <c r="K98" i="6"/>
  <c r="L97" i="6"/>
  <c r="M97" i="6" s="1"/>
  <c r="K97" i="6"/>
  <c r="L96" i="6"/>
  <c r="M96" i="6" s="1"/>
  <c r="K96" i="6"/>
  <c r="L95" i="6"/>
  <c r="M95" i="6" s="1"/>
  <c r="K95" i="6"/>
  <c r="L94" i="6"/>
  <c r="M94" i="6" s="1"/>
  <c r="K94" i="6"/>
  <c r="L93" i="6"/>
  <c r="M93" i="6" s="1"/>
  <c r="K93" i="6"/>
  <c r="L92" i="6"/>
  <c r="M92" i="6" s="1"/>
  <c r="K92" i="6"/>
  <c r="L91" i="6"/>
  <c r="M91" i="6" s="1"/>
  <c r="K91" i="6"/>
  <c r="L90" i="6"/>
  <c r="M90" i="6" s="1"/>
  <c r="K90" i="6"/>
  <c r="L89" i="6"/>
  <c r="M89" i="6" s="1"/>
  <c r="K89" i="6"/>
  <c r="L88" i="6"/>
  <c r="M88" i="6" s="1"/>
  <c r="K88" i="6"/>
  <c r="L87" i="6"/>
  <c r="M87" i="6" s="1"/>
  <c r="K87" i="6"/>
  <c r="L86" i="6"/>
  <c r="M86" i="6" s="1"/>
  <c r="K86" i="6"/>
  <c r="L85" i="6"/>
  <c r="M85" i="6" s="1"/>
  <c r="K85" i="6"/>
  <c r="L84" i="6"/>
  <c r="M84" i="6" s="1"/>
  <c r="K84" i="6"/>
  <c r="L83" i="6"/>
  <c r="M83" i="6" s="1"/>
  <c r="K83" i="6"/>
  <c r="L82" i="6"/>
  <c r="M82" i="6" s="1"/>
  <c r="K82" i="6"/>
  <c r="L81" i="6"/>
  <c r="M81" i="6" s="1"/>
  <c r="K81" i="6"/>
  <c r="L80" i="6"/>
  <c r="M80" i="6" s="1"/>
  <c r="K80" i="6"/>
  <c r="L79" i="6"/>
  <c r="M79" i="6" s="1"/>
  <c r="K79" i="6"/>
  <c r="L78" i="6"/>
  <c r="M78" i="6" s="1"/>
  <c r="K78" i="6"/>
  <c r="L77" i="6"/>
  <c r="M77" i="6" s="1"/>
  <c r="K77" i="6"/>
  <c r="L76" i="6"/>
  <c r="M76" i="6" s="1"/>
  <c r="K76" i="6"/>
  <c r="L75" i="6"/>
  <c r="M75" i="6" s="1"/>
  <c r="K75" i="6"/>
  <c r="L74" i="6"/>
  <c r="M74" i="6" s="1"/>
  <c r="K74" i="6"/>
  <c r="L73" i="6"/>
  <c r="M73" i="6" s="1"/>
  <c r="K73" i="6"/>
  <c r="L72" i="6"/>
  <c r="M72" i="6" s="1"/>
  <c r="K72" i="6"/>
  <c r="L71" i="6"/>
  <c r="M71" i="6" s="1"/>
  <c r="K71" i="6"/>
  <c r="L70" i="6"/>
  <c r="M70" i="6" s="1"/>
  <c r="K70" i="6"/>
  <c r="L69" i="6"/>
  <c r="M69" i="6" s="1"/>
  <c r="K69" i="6"/>
  <c r="L68" i="6"/>
  <c r="M68" i="6" s="1"/>
  <c r="K68" i="6"/>
  <c r="L67" i="6"/>
  <c r="M67" i="6" s="1"/>
  <c r="K67" i="6"/>
  <c r="L66" i="6"/>
  <c r="M66" i="6" s="1"/>
  <c r="K66" i="6"/>
  <c r="L65" i="6"/>
  <c r="M65" i="6" s="1"/>
  <c r="K65" i="6"/>
  <c r="L64" i="6"/>
  <c r="M64" i="6" s="1"/>
  <c r="K64" i="6"/>
  <c r="L63" i="6"/>
  <c r="M63" i="6" s="1"/>
  <c r="K63" i="6"/>
  <c r="L62" i="6"/>
  <c r="M62" i="6" s="1"/>
  <c r="K62" i="6"/>
  <c r="L61" i="6"/>
  <c r="M61" i="6" s="1"/>
  <c r="K61" i="6"/>
  <c r="L60" i="6"/>
  <c r="M60" i="6" s="1"/>
  <c r="K60" i="6"/>
  <c r="L59" i="6"/>
  <c r="M59" i="6" s="1"/>
  <c r="K59" i="6"/>
  <c r="L58" i="6"/>
  <c r="M58" i="6" s="1"/>
  <c r="K58" i="6"/>
  <c r="L57" i="6"/>
  <c r="M57" i="6" s="1"/>
  <c r="K57" i="6"/>
  <c r="L56" i="6"/>
  <c r="M56" i="6" s="1"/>
  <c r="K56" i="6"/>
  <c r="L55" i="6"/>
  <c r="M55" i="6" s="1"/>
  <c r="K55" i="6"/>
  <c r="L54" i="6"/>
  <c r="M54" i="6" s="1"/>
  <c r="K54" i="6"/>
  <c r="L53" i="6"/>
  <c r="M53" i="6" s="1"/>
  <c r="K53" i="6"/>
  <c r="L52" i="6"/>
  <c r="M52" i="6" s="1"/>
  <c r="K52" i="6"/>
  <c r="L51" i="6"/>
  <c r="M51" i="6" s="1"/>
  <c r="K51" i="6"/>
  <c r="L50" i="6"/>
  <c r="M50" i="6" s="1"/>
  <c r="K50" i="6"/>
  <c r="L49" i="6"/>
  <c r="M49" i="6" s="1"/>
  <c r="K49" i="6"/>
  <c r="L48" i="6"/>
  <c r="M48" i="6" s="1"/>
  <c r="K48" i="6"/>
  <c r="L47" i="6"/>
  <c r="M47" i="6" s="1"/>
  <c r="K47" i="6"/>
  <c r="L46" i="6"/>
  <c r="M46" i="6" s="1"/>
  <c r="K46" i="6"/>
  <c r="L45" i="6"/>
  <c r="M45" i="6" s="1"/>
  <c r="K45" i="6"/>
  <c r="L44" i="6"/>
  <c r="M44" i="6" s="1"/>
  <c r="K44" i="6"/>
  <c r="L43" i="6"/>
  <c r="M43" i="6" s="1"/>
  <c r="K43" i="6"/>
  <c r="L42" i="6"/>
  <c r="M42" i="6" s="1"/>
  <c r="K42" i="6"/>
  <c r="L41" i="6"/>
  <c r="M41" i="6" s="1"/>
  <c r="K41" i="6"/>
  <c r="L40" i="6"/>
  <c r="M40" i="6" s="1"/>
  <c r="K40" i="6"/>
  <c r="L39" i="6"/>
  <c r="M39" i="6" s="1"/>
  <c r="K39" i="6"/>
  <c r="L38" i="6"/>
  <c r="M38" i="6" s="1"/>
  <c r="K38" i="6"/>
  <c r="L37" i="6"/>
  <c r="M37" i="6" s="1"/>
  <c r="K37" i="6"/>
  <c r="L36" i="6"/>
  <c r="M36" i="6" s="1"/>
  <c r="K36" i="6"/>
  <c r="L35" i="6"/>
  <c r="M35" i="6" s="1"/>
  <c r="K35" i="6"/>
  <c r="L34" i="6"/>
  <c r="M34" i="6" s="1"/>
  <c r="K34" i="6"/>
  <c r="L33" i="6"/>
  <c r="M33" i="6" s="1"/>
  <c r="K33" i="6"/>
  <c r="L32" i="6"/>
  <c r="M32" i="6" s="1"/>
  <c r="K32" i="6"/>
  <c r="L31" i="6"/>
  <c r="M31" i="6" s="1"/>
  <c r="K31" i="6"/>
  <c r="L30" i="6"/>
  <c r="M30" i="6" s="1"/>
  <c r="K30" i="6"/>
  <c r="L29" i="6"/>
  <c r="M29" i="6" s="1"/>
  <c r="K29" i="6"/>
  <c r="L28" i="6"/>
  <c r="M28" i="6" s="1"/>
  <c r="K28" i="6"/>
  <c r="L27" i="6"/>
  <c r="M27" i="6" s="1"/>
  <c r="K27" i="6"/>
  <c r="L26" i="6"/>
  <c r="M26" i="6" s="1"/>
  <c r="K26" i="6"/>
  <c r="L25" i="6"/>
  <c r="M25" i="6" s="1"/>
  <c r="K25" i="6"/>
  <c r="L24" i="6"/>
  <c r="M24" i="6" s="1"/>
  <c r="K24" i="6"/>
  <c r="L23" i="6"/>
  <c r="M23" i="6" s="1"/>
  <c r="K23" i="6"/>
  <c r="L22" i="6"/>
  <c r="M22" i="6" s="1"/>
  <c r="K22" i="6"/>
  <c r="L21" i="6"/>
  <c r="M21" i="6" s="1"/>
  <c r="K21" i="6"/>
  <c r="L20" i="6"/>
  <c r="M20" i="6" s="1"/>
  <c r="K20" i="6"/>
  <c r="L19" i="6"/>
  <c r="M19" i="6" s="1"/>
  <c r="K19" i="6"/>
  <c r="L18" i="6"/>
  <c r="M18" i="6" s="1"/>
  <c r="K18" i="6"/>
  <c r="L17" i="6"/>
  <c r="M17" i="6" s="1"/>
  <c r="K17" i="6"/>
  <c r="L16" i="6"/>
  <c r="M16" i="6" s="1"/>
  <c r="K16" i="6"/>
  <c r="L15" i="6"/>
  <c r="M15" i="6" s="1"/>
  <c r="K15" i="6"/>
  <c r="L14" i="6"/>
  <c r="M14" i="6" s="1"/>
  <c r="K14" i="6"/>
  <c r="L13" i="6"/>
  <c r="M13" i="6" s="1"/>
  <c r="K13" i="6"/>
  <c r="L12" i="6"/>
  <c r="M12" i="6" s="1"/>
  <c r="K12" i="6"/>
  <c r="L11" i="6"/>
  <c r="M11" i="6" s="1"/>
  <c r="K11" i="6"/>
  <c r="L10" i="6"/>
  <c r="M10" i="6" s="1"/>
  <c r="K10" i="6"/>
  <c r="L9" i="6"/>
  <c r="M9" i="6" s="1"/>
  <c r="K9" i="6"/>
  <c r="L8" i="6"/>
  <c r="M8" i="6" s="1"/>
  <c r="K8" i="6"/>
  <c r="L7" i="6"/>
  <c r="M7" i="6" s="1"/>
  <c r="K7" i="6"/>
  <c r="L6" i="6"/>
  <c r="M6" i="6" s="1"/>
  <c r="K6" i="6"/>
  <c r="L5" i="6"/>
  <c r="M5" i="6" s="1"/>
  <c r="K5" i="6"/>
  <c r="L4" i="6"/>
  <c r="M4" i="6" s="1"/>
  <c r="K4" i="6"/>
  <c r="L3" i="6"/>
  <c r="M3" i="6" s="1"/>
  <c r="K3" i="6"/>
  <c r="L2" i="6"/>
  <c r="M2" i="6" s="1"/>
  <c r="K2" i="6"/>
  <c r="H306" i="4" l="1"/>
  <c r="BI34" i="4"/>
  <c r="BK34" i="4"/>
  <c r="BN34" i="4"/>
  <c r="BP34" i="4"/>
  <c r="BS34" i="4"/>
  <c r="BU34" i="4"/>
  <c r="BX34" i="4"/>
  <c r="BZ34" i="4"/>
  <c r="H315" i="4"/>
  <c r="BF35" i="4"/>
  <c r="BK35" i="4" s="1"/>
  <c r="BN35" i="4"/>
  <c r="BP35" i="4"/>
  <c r="BS35" i="4"/>
  <c r="BU35" i="4"/>
  <c r="BX35" i="4"/>
  <c r="I937" i="16"/>
  <c r="CA34" i="4" l="1"/>
  <c r="BQ34" i="4"/>
  <c r="BQ35" i="4"/>
  <c r="BV35" i="4"/>
  <c r="BI35" i="4"/>
  <c r="BL35" i="4" s="1"/>
  <c r="BV34" i="4"/>
  <c r="BL34" i="4"/>
  <c r="BZ35" i="4"/>
  <c r="CA35" i="4" s="1"/>
  <c r="I873" i="16"/>
  <c r="I855" i="16"/>
  <c r="I846" i="16"/>
  <c r="I1107" i="16" l="1"/>
  <c r="I1072" i="16"/>
  <c r="I1589" i="16"/>
  <c r="I1259" i="16"/>
  <c r="I223" i="16"/>
  <c r="I219" i="16"/>
  <c r="D250" i="4" l="1"/>
  <c r="H234" i="16" l="1"/>
  <c r="BZ320" i="4" l="1"/>
  <c r="BZ319" i="4"/>
  <c r="BZ318" i="4"/>
  <c r="BZ317" i="4"/>
  <c r="BZ316" i="4"/>
  <c r="BZ315" i="4"/>
  <c r="BZ314" i="4"/>
  <c r="BZ313" i="4"/>
  <c r="BZ311" i="4"/>
  <c r="BZ310" i="4"/>
  <c r="BZ309" i="4"/>
  <c r="BZ308" i="4"/>
  <c r="BZ307" i="4"/>
  <c r="BZ306" i="4"/>
  <c r="BZ305" i="4"/>
  <c r="BZ304" i="4"/>
  <c r="BZ302" i="4"/>
  <c r="BZ301" i="4"/>
  <c r="BZ300" i="4"/>
  <c r="BZ299" i="4"/>
  <c r="BZ298" i="4"/>
  <c r="BZ297" i="4"/>
  <c r="BZ296" i="4"/>
  <c r="BZ295" i="4"/>
  <c r="BZ294" i="4"/>
  <c r="BZ293" i="4"/>
  <c r="BZ292" i="4"/>
  <c r="BZ291" i="4"/>
  <c r="BZ290" i="4"/>
  <c r="BZ289" i="4"/>
  <c r="BZ288" i="4"/>
  <c r="BZ287" i="4"/>
  <c r="BZ286" i="4"/>
  <c r="BZ285" i="4"/>
  <c r="BZ284" i="4"/>
  <c r="BZ283" i="4"/>
  <c r="BZ282" i="4"/>
  <c r="BZ281" i="4"/>
  <c r="BZ280" i="4"/>
  <c r="BZ279" i="4"/>
  <c r="BZ278" i="4"/>
  <c r="BZ277" i="4"/>
  <c r="BZ276" i="4"/>
  <c r="BZ275" i="4"/>
  <c r="BZ274" i="4"/>
  <c r="BZ273" i="4"/>
  <c r="BZ272" i="4"/>
  <c r="BZ271" i="4"/>
  <c r="BZ270" i="4"/>
  <c r="BZ269" i="4"/>
  <c r="BZ268" i="4"/>
  <c r="BZ267" i="4"/>
  <c r="BZ266" i="4"/>
  <c r="BZ265" i="4"/>
  <c r="BZ260" i="4"/>
  <c r="BZ259" i="4"/>
  <c r="BZ258" i="4"/>
  <c r="BZ257" i="4"/>
  <c r="BZ256" i="4"/>
  <c r="BZ255" i="4"/>
  <c r="BZ254" i="4"/>
  <c r="BZ253" i="4"/>
  <c r="BZ252" i="4"/>
  <c r="BZ251" i="4"/>
  <c r="BZ250" i="4"/>
  <c r="BZ249" i="4"/>
  <c r="BZ248" i="4"/>
  <c r="BZ247" i="4"/>
  <c r="BZ246" i="4"/>
  <c r="BZ245" i="4"/>
  <c r="BZ244" i="4"/>
  <c r="BZ239" i="4"/>
  <c r="BZ238" i="4"/>
  <c r="BZ237" i="4"/>
  <c r="BZ236" i="4"/>
  <c r="BZ235" i="4"/>
  <c r="BZ234" i="4"/>
  <c r="BZ233" i="4"/>
  <c r="BZ232" i="4"/>
  <c r="BZ231" i="4"/>
  <c r="BZ230" i="4"/>
  <c r="BZ229" i="4"/>
  <c r="BZ228" i="4"/>
  <c r="BZ227" i="4"/>
  <c r="BZ226" i="4"/>
  <c r="BZ224" i="4"/>
  <c r="BZ222" i="4"/>
  <c r="BZ221" i="4"/>
  <c r="BZ220" i="4"/>
  <c r="BZ219" i="4"/>
  <c r="BZ218" i="4"/>
  <c r="BZ217" i="4"/>
  <c r="BZ216" i="4"/>
  <c r="BZ215" i="4"/>
  <c r="BZ214" i="4"/>
  <c r="BZ213" i="4"/>
  <c r="BZ212" i="4"/>
  <c r="BZ211" i="4"/>
  <c r="BZ210" i="4"/>
  <c r="BZ209" i="4"/>
  <c r="BZ208" i="4"/>
  <c r="BZ207" i="4"/>
  <c r="BZ206" i="4"/>
  <c r="BZ205" i="4"/>
  <c r="BZ203" i="4"/>
  <c r="BZ202" i="4"/>
  <c r="BZ201" i="4"/>
  <c r="BZ200" i="4"/>
  <c r="BZ199" i="4"/>
  <c r="BZ197" i="4"/>
  <c r="BZ196" i="4"/>
  <c r="BZ195" i="4"/>
  <c r="BZ194" i="4"/>
  <c r="BZ193" i="4"/>
  <c r="BZ192" i="4"/>
  <c r="BZ190" i="4"/>
  <c r="BZ189" i="4"/>
  <c r="BZ188" i="4"/>
  <c r="BZ187" i="4"/>
  <c r="BZ186" i="4"/>
  <c r="BZ185" i="4"/>
  <c r="BZ184" i="4"/>
  <c r="BZ183" i="4"/>
  <c r="BZ182" i="4"/>
  <c r="BZ181" i="4"/>
  <c r="BZ180" i="4"/>
  <c r="BZ179" i="4"/>
  <c r="BZ178" i="4"/>
  <c r="BZ177" i="4"/>
  <c r="BZ176" i="4"/>
  <c r="BZ175" i="4"/>
  <c r="BZ171" i="4"/>
  <c r="BZ170" i="4"/>
  <c r="BZ169" i="4"/>
  <c r="BZ168" i="4"/>
  <c r="BZ167" i="4"/>
  <c r="BZ166" i="4"/>
  <c r="BZ165" i="4"/>
  <c r="BZ164" i="4"/>
  <c r="BZ163" i="4"/>
  <c r="BZ162" i="4"/>
  <c r="BZ161" i="4"/>
  <c r="BZ160" i="4"/>
  <c r="BZ159" i="4"/>
  <c r="BZ158" i="4"/>
  <c r="BZ157" i="4"/>
  <c r="BZ156" i="4"/>
  <c r="BZ155" i="4"/>
  <c r="BZ154" i="4"/>
  <c r="BZ153" i="4"/>
  <c r="BZ152" i="4"/>
  <c r="BZ151" i="4"/>
  <c r="BZ150" i="4"/>
  <c r="BZ149" i="4"/>
  <c r="BZ148" i="4"/>
  <c r="BZ147" i="4"/>
  <c r="BZ146" i="4"/>
  <c r="BZ145" i="4"/>
  <c r="BZ144" i="4"/>
  <c r="BZ143" i="4"/>
  <c r="BZ142" i="4"/>
  <c r="BZ141" i="4"/>
  <c r="BZ140" i="4"/>
  <c r="BZ139" i="4"/>
  <c r="BZ137" i="4"/>
  <c r="BZ136" i="4"/>
  <c r="BZ135" i="4"/>
  <c r="BZ134" i="4"/>
  <c r="BZ133" i="4"/>
  <c r="BZ132" i="4"/>
  <c r="BZ131" i="4"/>
  <c r="BZ130" i="4"/>
  <c r="BZ129" i="4"/>
  <c r="BZ128" i="4"/>
  <c r="BZ127" i="4"/>
  <c r="BZ126" i="4"/>
  <c r="BZ125" i="4"/>
  <c r="BZ124" i="4"/>
  <c r="BZ123" i="4"/>
  <c r="BZ122" i="4"/>
  <c r="BZ118" i="4"/>
  <c r="BZ116" i="4"/>
  <c r="BZ115" i="4"/>
  <c r="BZ114" i="4"/>
  <c r="BZ113" i="4"/>
  <c r="BZ112" i="4"/>
  <c r="BZ111" i="4"/>
  <c r="BZ110" i="4"/>
  <c r="BZ109" i="4"/>
  <c r="BZ108" i="4"/>
  <c r="BZ107" i="4"/>
  <c r="BZ106" i="4"/>
  <c r="BZ103" i="4"/>
  <c r="BZ100" i="4"/>
  <c r="BZ99" i="4"/>
  <c r="BZ97" i="4"/>
  <c r="BZ95" i="4"/>
  <c r="BZ93" i="4"/>
  <c r="BZ92" i="4"/>
  <c r="BZ91" i="4"/>
  <c r="BZ90" i="4"/>
  <c r="BZ89" i="4"/>
  <c r="BZ88" i="4"/>
  <c r="BZ87" i="4"/>
  <c r="BZ86" i="4"/>
  <c r="BZ85" i="4"/>
  <c r="BZ84" i="4"/>
  <c r="BZ83" i="4"/>
  <c r="BZ82" i="4"/>
  <c r="BZ81" i="4"/>
  <c r="BZ80" i="4"/>
  <c r="BZ79" i="4"/>
  <c r="BZ78" i="4"/>
  <c r="BZ77" i="4"/>
  <c r="BZ76" i="4"/>
  <c r="BZ75" i="4"/>
  <c r="BZ74" i="4"/>
  <c r="BZ73" i="4"/>
  <c r="BZ72" i="4"/>
  <c r="BZ71" i="4"/>
  <c r="BZ70" i="4"/>
  <c r="BZ69" i="4"/>
  <c r="BZ68" i="4"/>
  <c r="BZ67" i="4"/>
  <c r="BZ66" i="4"/>
  <c r="BZ65" i="4"/>
  <c r="BZ64" i="4"/>
  <c r="BZ63" i="4"/>
  <c r="BZ62" i="4"/>
  <c r="BZ61" i="4"/>
  <c r="BZ60" i="4"/>
  <c r="BZ59" i="4"/>
  <c r="BZ58" i="4"/>
  <c r="BZ57" i="4"/>
  <c r="BZ56" i="4"/>
  <c r="BZ54" i="4"/>
  <c r="BZ53" i="4"/>
  <c r="BZ52" i="4"/>
  <c r="BZ51" i="4"/>
  <c r="BZ50" i="4"/>
  <c r="BZ49" i="4"/>
  <c r="BZ48" i="4"/>
  <c r="BZ47" i="4"/>
  <c r="BZ46" i="4"/>
  <c r="BZ45" i="4"/>
  <c r="BZ44" i="4"/>
  <c r="BZ43" i="4"/>
  <c r="BZ42" i="4"/>
  <c r="BZ40" i="4"/>
  <c r="BZ39" i="4"/>
  <c r="BZ38" i="4"/>
  <c r="BZ36" i="4"/>
  <c r="BZ33" i="4"/>
  <c r="BZ32" i="4"/>
  <c r="BZ31" i="4"/>
  <c r="BZ30" i="4"/>
  <c r="BZ29" i="4"/>
  <c r="BZ28" i="4"/>
  <c r="BZ27" i="4"/>
  <c r="BZ26" i="4"/>
  <c r="BZ25" i="4"/>
  <c r="BZ24" i="4"/>
  <c r="BZ23" i="4"/>
  <c r="BZ22" i="4"/>
  <c r="BZ21" i="4"/>
  <c r="BZ20" i="4"/>
  <c r="BZ19" i="4"/>
  <c r="BZ18" i="4"/>
  <c r="BZ17" i="4"/>
  <c r="BZ16" i="4"/>
  <c r="BZ15" i="4"/>
  <c r="BZ14" i="4"/>
  <c r="BZ13" i="4"/>
  <c r="BZ12" i="4"/>
  <c r="BZ11" i="4"/>
  <c r="BZ10" i="4"/>
  <c r="BZ9" i="4"/>
  <c r="BZ8" i="4"/>
  <c r="BZ7" i="4"/>
  <c r="BZ6" i="4"/>
  <c r="BZ5" i="4"/>
  <c r="BZ4" i="4"/>
  <c r="BZ3" i="4"/>
  <c r="BZ2" i="4"/>
  <c r="BX320" i="4"/>
  <c r="BX319" i="4"/>
  <c r="BX318" i="4"/>
  <c r="BX317" i="4"/>
  <c r="BX316" i="4"/>
  <c r="BX315" i="4"/>
  <c r="BX314" i="4"/>
  <c r="BX313" i="4"/>
  <c r="BX312" i="4"/>
  <c r="BX311" i="4"/>
  <c r="BX310" i="4"/>
  <c r="BX309" i="4"/>
  <c r="BX308" i="4"/>
  <c r="BX307" i="4"/>
  <c r="BX306" i="4"/>
  <c r="BX305" i="4"/>
  <c r="BX304" i="4"/>
  <c r="BX303" i="4"/>
  <c r="BX302" i="4"/>
  <c r="BX301" i="4"/>
  <c r="BX300" i="4"/>
  <c r="BX299" i="4"/>
  <c r="BX298" i="4"/>
  <c r="BX297" i="4"/>
  <c r="BX296" i="4"/>
  <c r="BX295" i="4"/>
  <c r="BX294" i="4"/>
  <c r="BX293" i="4"/>
  <c r="BX292" i="4"/>
  <c r="BX291" i="4"/>
  <c r="BX290" i="4"/>
  <c r="BX289" i="4"/>
  <c r="BX288" i="4"/>
  <c r="BX287" i="4"/>
  <c r="BX286" i="4"/>
  <c r="BX285" i="4"/>
  <c r="BX284" i="4"/>
  <c r="BX283" i="4"/>
  <c r="BX282" i="4"/>
  <c r="BX281" i="4"/>
  <c r="BX280" i="4"/>
  <c r="BX279" i="4"/>
  <c r="BX278" i="4"/>
  <c r="BX277" i="4"/>
  <c r="BX276" i="4"/>
  <c r="BX275" i="4"/>
  <c r="BX274" i="4"/>
  <c r="BX273" i="4"/>
  <c r="BX272" i="4"/>
  <c r="BX271" i="4"/>
  <c r="BX270" i="4"/>
  <c r="BX269" i="4"/>
  <c r="BX268" i="4"/>
  <c r="BX267" i="4"/>
  <c r="BX266" i="4"/>
  <c r="BX265" i="4"/>
  <c r="BX264" i="4"/>
  <c r="BX263" i="4"/>
  <c r="BX262" i="4"/>
  <c r="BX261" i="4"/>
  <c r="BX260" i="4"/>
  <c r="BX259" i="4"/>
  <c r="BX258" i="4"/>
  <c r="BX257" i="4"/>
  <c r="BX256" i="4"/>
  <c r="BX255" i="4"/>
  <c r="BX254" i="4"/>
  <c r="BX253" i="4"/>
  <c r="BX252" i="4"/>
  <c r="BX251" i="4"/>
  <c r="BX250" i="4"/>
  <c r="BX249" i="4"/>
  <c r="BX248" i="4"/>
  <c r="BX247" i="4"/>
  <c r="BX246" i="4"/>
  <c r="BX245" i="4"/>
  <c r="BX244" i="4"/>
  <c r="BX243" i="4"/>
  <c r="BX242" i="4"/>
  <c r="BX241" i="4"/>
  <c r="BX240" i="4"/>
  <c r="BX239" i="4"/>
  <c r="BX238" i="4"/>
  <c r="BX237" i="4"/>
  <c r="BX236" i="4"/>
  <c r="BX235" i="4"/>
  <c r="BX234" i="4"/>
  <c r="BX233" i="4"/>
  <c r="BX232" i="4"/>
  <c r="BX231" i="4"/>
  <c r="BX230" i="4"/>
  <c r="BX229" i="4"/>
  <c r="BX228" i="4"/>
  <c r="BX227" i="4"/>
  <c r="BX226" i="4"/>
  <c r="BX225" i="4"/>
  <c r="BX224" i="4"/>
  <c r="BX223" i="4"/>
  <c r="BX222" i="4"/>
  <c r="BX221" i="4"/>
  <c r="BX220" i="4"/>
  <c r="BX219" i="4"/>
  <c r="BX218" i="4"/>
  <c r="BX217" i="4"/>
  <c r="BX216" i="4"/>
  <c r="BX215" i="4"/>
  <c r="BX214" i="4"/>
  <c r="BX213" i="4"/>
  <c r="BX212" i="4"/>
  <c r="BX211" i="4"/>
  <c r="BX210" i="4"/>
  <c r="BX209" i="4"/>
  <c r="BX208" i="4"/>
  <c r="BX207" i="4"/>
  <c r="BX206" i="4"/>
  <c r="BX205" i="4"/>
  <c r="BX204" i="4"/>
  <c r="BX203" i="4"/>
  <c r="BX202" i="4"/>
  <c r="BX201" i="4"/>
  <c r="BX200" i="4"/>
  <c r="BX199" i="4"/>
  <c r="BX198" i="4"/>
  <c r="BX197" i="4"/>
  <c r="BX196" i="4"/>
  <c r="BX195" i="4"/>
  <c r="BX194" i="4"/>
  <c r="BX193" i="4"/>
  <c r="BX192" i="4"/>
  <c r="BX191" i="4"/>
  <c r="BX190" i="4"/>
  <c r="BX189" i="4"/>
  <c r="BX188" i="4"/>
  <c r="BX187" i="4"/>
  <c r="BX186" i="4"/>
  <c r="BX185" i="4"/>
  <c r="BX184" i="4"/>
  <c r="BX183" i="4"/>
  <c r="BX182" i="4"/>
  <c r="BX181" i="4"/>
  <c r="BX180" i="4"/>
  <c r="BX179" i="4"/>
  <c r="BX178" i="4"/>
  <c r="BX177" i="4"/>
  <c r="BX176" i="4"/>
  <c r="BX175" i="4"/>
  <c r="BX174" i="4"/>
  <c r="BX173" i="4"/>
  <c r="BX172" i="4"/>
  <c r="BX171" i="4"/>
  <c r="BX170" i="4"/>
  <c r="BX169" i="4"/>
  <c r="BX168" i="4"/>
  <c r="BX167" i="4"/>
  <c r="BX166" i="4"/>
  <c r="BX165" i="4"/>
  <c r="BX164" i="4"/>
  <c r="BX163" i="4"/>
  <c r="BX162" i="4"/>
  <c r="BX161" i="4"/>
  <c r="BX160" i="4"/>
  <c r="BX159" i="4"/>
  <c r="BX158" i="4"/>
  <c r="BX157" i="4"/>
  <c r="BX156" i="4"/>
  <c r="BX155" i="4"/>
  <c r="BX154" i="4"/>
  <c r="BX153" i="4"/>
  <c r="BX152" i="4"/>
  <c r="BX151" i="4"/>
  <c r="BX150" i="4"/>
  <c r="BX149" i="4"/>
  <c r="BX148" i="4"/>
  <c r="BX147" i="4"/>
  <c r="BX146" i="4"/>
  <c r="BX145" i="4"/>
  <c r="BX144" i="4"/>
  <c r="BX143" i="4"/>
  <c r="BX142" i="4"/>
  <c r="BX141" i="4"/>
  <c r="BX140" i="4"/>
  <c r="BX139" i="4"/>
  <c r="BX138" i="4"/>
  <c r="BX137" i="4"/>
  <c r="BX136" i="4"/>
  <c r="BX135" i="4"/>
  <c r="BX134" i="4"/>
  <c r="BX133" i="4"/>
  <c r="BX132" i="4"/>
  <c r="BX131" i="4"/>
  <c r="BX130" i="4"/>
  <c r="BX129" i="4"/>
  <c r="BX128" i="4"/>
  <c r="BX127" i="4"/>
  <c r="BX126" i="4"/>
  <c r="BX125" i="4"/>
  <c r="BX124" i="4"/>
  <c r="BX123" i="4"/>
  <c r="BX122" i="4"/>
  <c r="BX121" i="4"/>
  <c r="BX120" i="4"/>
  <c r="BX119" i="4"/>
  <c r="BX118" i="4"/>
  <c r="BX117" i="4"/>
  <c r="BX116" i="4"/>
  <c r="BX115" i="4"/>
  <c r="BX114" i="4"/>
  <c r="BX113" i="4"/>
  <c r="BX112" i="4"/>
  <c r="BX111" i="4"/>
  <c r="BX110" i="4"/>
  <c r="BX109" i="4"/>
  <c r="BX108" i="4"/>
  <c r="BX107" i="4"/>
  <c r="BX106" i="4"/>
  <c r="BX105" i="4"/>
  <c r="BX104" i="4"/>
  <c r="BX103" i="4"/>
  <c r="BX102" i="4"/>
  <c r="BX101" i="4"/>
  <c r="BX100" i="4"/>
  <c r="BX99" i="4"/>
  <c r="BX98" i="4"/>
  <c r="BX97" i="4"/>
  <c r="BX96" i="4"/>
  <c r="BX95" i="4"/>
  <c r="BX94" i="4"/>
  <c r="BX93" i="4"/>
  <c r="BX92" i="4"/>
  <c r="BX91" i="4"/>
  <c r="BX90" i="4"/>
  <c r="BX89" i="4"/>
  <c r="BX88" i="4"/>
  <c r="BX87" i="4"/>
  <c r="BX86" i="4"/>
  <c r="BX85" i="4"/>
  <c r="BX84" i="4"/>
  <c r="BX83" i="4"/>
  <c r="BX82" i="4"/>
  <c r="BX81" i="4"/>
  <c r="BX80" i="4"/>
  <c r="BX79" i="4"/>
  <c r="BX78" i="4"/>
  <c r="BX77" i="4"/>
  <c r="BX76" i="4"/>
  <c r="BX75" i="4"/>
  <c r="BX74" i="4"/>
  <c r="BX73" i="4"/>
  <c r="BX72" i="4"/>
  <c r="BX71" i="4"/>
  <c r="BX70" i="4"/>
  <c r="BX69" i="4"/>
  <c r="BX68" i="4"/>
  <c r="BX67" i="4"/>
  <c r="BX66" i="4"/>
  <c r="BX65" i="4"/>
  <c r="BX64" i="4"/>
  <c r="BX63" i="4"/>
  <c r="BX62" i="4"/>
  <c r="BX61" i="4"/>
  <c r="BX60" i="4"/>
  <c r="BX59" i="4"/>
  <c r="BX58" i="4"/>
  <c r="BX57" i="4"/>
  <c r="BX56" i="4"/>
  <c r="BX55" i="4"/>
  <c r="BX54" i="4"/>
  <c r="BX53" i="4"/>
  <c r="BX52" i="4"/>
  <c r="BX51" i="4"/>
  <c r="BX50" i="4"/>
  <c r="BX49" i="4"/>
  <c r="BX48" i="4"/>
  <c r="BX47" i="4"/>
  <c r="BX46" i="4"/>
  <c r="BX45" i="4"/>
  <c r="BX44" i="4"/>
  <c r="BX43" i="4"/>
  <c r="BX42" i="4"/>
  <c r="BX41" i="4"/>
  <c r="BX40" i="4"/>
  <c r="BX39" i="4"/>
  <c r="BX38" i="4"/>
  <c r="BX37" i="4"/>
  <c r="BX36" i="4"/>
  <c r="BX33" i="4"/>
  <c r="BX32" i="4"/>
  <c r="BX31" i="4"/>
  <c r="BX30" i="4"/>
  <c r="BX29" i="4"/>
  <c r="BX28" i="4"/>
  <c r="BX27" i="4"/>
  <c r="BX26" i="4"/>
  <c r="BX25" i="4"/>
  <c r="BX24" i="4"/>
  <c r="BX23" i="4"/>
  <c r="BX22" i="4"/>
  <c r="BX21" i="4"/>
  <c r="BX20" i="4"/>
  <c r="BX19" i="4"/>
  <c r="BX18" i="4"/>
  <c r="BX17" i="4"/>
  <c r="BX16" i="4"/>
  <c r="BX15" i="4"/>
  <c r="BX14" i="4"/>
  <c r="BX13" i="4"/>
  <c r="BX12" i="4"/>
  <c r="BX11" i="4"/>
  <c r="BX10" i="4"/>
  <c r="BX9" i="4"/>
  <c r="BX8" i="4"/>
  <c r="BX7" i="4"/>
  <c r="BX6" i="4"/>
  <c r="BX5" i="4"/>
  <c r="BX4" i="4"/>
  <c r="BX3" i="4"/>
  <c r="BX2" i="4"/>
  <c r="BU320" i="4"/>
  <c r="BS320" i="4"/>
  <c r="BP320" i="4"/>
  <c r="BN320" i="4"/>
  <c r="BK320" i="4"/>
  <c r="BU319" i="4"/>
  <c r="BS319" i="4"/>
  <c r="BP319" i="4"/>
  <c r="BN319" i="4"/>
  <c r="BK319" i="4"/>
  <c r="BU318" i="4"/>
  <c r="BS318" i="4"/>
  <c r="BP318" i="4"/>
  <c r="BN318" i="4"/>
  <c r="BK318" i="4"/>
  <c r="BU317" i="4"/>
  <c r="BS317" i="4"/>
  <c r="BP317" i="4"/>
  <c r="BN317" i="4"/>
  <c r="BK317" i="4"/>
  <c r="BU316" i="4"/>
  <c r="BS316" i="4"/>
  <c r="BP316" i="4"/>
  <c r="BN316" i="4"/>
  <c r="BK316" i="4"/>
  <c r="BU315" i="4"/>
  <c r="BS315" i="4"/>
  <c r="BP315" i="4"/>
  <c r="BN315" i="4"/>
  <c r="BK315" i="4"/>
  <c r="BU314" i="4"/>
  <c r="BS314" i="4"/>
  <c r="BP314" i="4"/>
  <c r="BN314" i="4"/>
  <c r="BK314" i="4"/>
  <c r="BU313" i="4"/>
  <c r="BS313" i="4"/>
  <c r="BP313" i="4"/>
  <c r="BN313" i="4"/>
  <c r="BK313" i="4"/>
  <c r="BU312" i="4"/>
  <c r="BS312" i="4"/>
  <c r="BP312" i="4"/>
  <c r="BN312" i="4"/>
  <c r="BF312" i="4"/>
  <c r="BK312" i="4" s="1"/>
  <c r="BU311" i="4"/>
  <c r="BS311" i="4"/>
  <c r="BP311" i="4"/>
  <c r="BN311" i="4"/>
  <c r="BK311" i="4"/>
  <c r="BU310" i="4"/>
  <c r="BS310" i="4"/>
  <c r="BP310" i="4"/>
  <c r="BN310" i="4"/>
  <c r="BK310" i="4"/>
  <c r="BU309" i="4"/>
  <c r="BS309" i="4"/>
  <c r="BP309" i="4"/>
  <c r="BN309" i="4"/>
  <c r="BK309" i="4"/>
  <c r="BU308" i="4"/>
  <c r="BS308" i="4"/>
  <c r="BP308" i="4"/>
  <c r="BN308" i="4"/>
  <c r="BK308" i="4"/>
  <c r="BU307" i="4"/>
  <c r="BS307" i="4"/>
  <c r="BP307" i="4"/>
  <c r="BN307" i="4"/>
  <c r="BK307" i="4"/>
  <c r="BU306" i="4"/>
  <c r="BS306" i="4"/>
  <c r="BP306" i="4"/>
  <c r="BN306" i="4"/>
  <c r="BK306" i="4"/>
  <c r="BU305" i="4"/>
  <c r="BS305" i="4"/>
  <c r="BP305" i="4"/>
  <c r="BN305" i="4"/>
  <c r="BK305" i="4"/>
  <c r="BU304" i="4"/>
  <c r="BS304" i="4"/>
  <c r="BP304" i="4"/>
  <c r="BN304" i="4"/>
  <c r="BK304" i="4"/>
  <c r="BU303" i="4"/>
  <c r="BS303" i="4"/>
  <c r="BP303" i="4"/>
  <c r="BN303" i="4"/>
  <c r="BF303" i="4"/>
  <c r="BZ303" i="4" s="1"/>
  <c r="BU302" i="4"/>
  <c r="BS302" i="4"/>
  <c r="BP302" i="4"/>
  <c r="BN302" i="4"/>
  <c r="BK302" i="4"/>
  <c r="BU301" i="4"/>
  <c r="BS301" i="4"/>
  <c r="BP301" i="4"/>
  <c r="BN301" i="4"/>
  <c r="BK301" i="4"/>
  <c r="BU300" i="4"/>
  <c r="BS300" i="4"/>
  <c r="BP300" i="4"/>
  <c r="BN300" i="4"/>
  <c r="BK300" i="4"/>
  <c r="BU299" i="4"/>
  <c r="BS299" i="4"/>
  <c r="BP299" i="4"/>
  <c r="BN299" i="4"/>
  <c r="BK299" i="4"/>
  <c r="BU298" i="4"/>
  <c r="BS298" i="4"/>
  <c r="BP298" i="4"/>
  <c r="BN298" i="4"/>
  <c r="BK298" i="4"/>
  <c r="BU297" i="4"/>
  <c r="BS297" i="4"/>
  <c r="BP297" i="4"/>
  <c r="BN297" i="4"/>
  <c r="BK297" i="4"/>
  <c r="BU296" i="4"/>
  <c r="BS296" i="4"/>
  <c r="BP296" i="4"/>
  <c r="BN296" i="4"/>
  <c r="BK296" i="4"/>
  <c r="BU295" i="4"/>
  <c r="BS295" i="4"/>
  <c r="BP295" i="4"/>
  <c r="BN295" i="4"/>
  <c r="BK295" i="4"/>
  <c r="BU294" i="4"/>
  <c r="BS294" i="4"/>
  <c r="BP294" i="4"/>
  <c r="BN294" i="4"/>
  <c r="BK294" i="4"/>
  <c r="BU293" i="4"/>
  <c r="BS293" i="4"/>
  <c r="BP293" i="4"/>
  <c r="BN293" i="4"/>
  <c r="BK293" i="4"/>
  <c r="BU292" i="4"/>
  <c r="BS292" i="4"/>
  <c r="BP292" i="4"/>
  <c r="BN292" i="4"/>
  <c r="BK292" i="4"/>
  <c r="BU291" i="4"/>
  <c r="BS291" i="4"/>
  <c r="BP291" i="4"/>
  <c r="BN291" i="4"/>
  <c r="BK291" i="4"/>
  <c r="BU290" i="4"/>
  <c r="BS290" i="4"/>
  <c r="BP290" i="4"/>
  <c r="BN290" i="4"/>
  <c r="BK290" i="4"/>
  <c r="BU289" i="4"/>
  <c r="BS289" i="4"/>
  <c r="BP289" i="4"/>
  <c r="BN289" i="4"/>
  <c r="BK289" i="4"/>
  <c r="BU288" i="4"/>
  <c r="BS288" i="4"/>
  <c r="BP288" i="4"/>
  <c r="BN288" i="4"/>
  <c r="BK288" i="4"/>
  <c r="BU287" i="4"/>
  <c r="BS287" i="4"/>
  <c r="BP287" i="4"/>
  <c r="BN287" i="4"/>
  <c r="BK287" i="4"/>
  <c r="BU286" i="4"/>
  <c r="BS286" i="4"/>
  <c r="BP286" i="4"/>
  <c r="BN286" i="4"/>
  <c r="BK286" i="4"/>
  <c r="BU285" i="4"/>
  <c r="BS285" i="4"/>
  <c r="BP285" i="4"/>
  <c r="BN285" i="4"/>
  <c r="BK285" i="4"/>
  <c r="BU284" i="4"/>
  <c r="BS284" i="4"/>
  <c r="BP284" i="4"/>
  <c r="BN284" i="4"/>
  <c r="BK284" i="4"/>
  <c r="BU283" i="4"/>
  <c r="BS283" i="4"/>
  <c r="BP283" i="4"/>
  <c r="BN283" i="4"/>
  <c r="BK283" i="4"/>
  <c r="BU282" i="4"/>
  <c r="BS282" i="4"/>
  <c r="BP282" i="4"/>
  <c r="BN282" i="4"/>
  <c r="BK282" i="4"/>
  <c r="BU281" i="4"/>
  <c r="BS281" i="4"/>
  <c r="BP281" i="4"/>
  <c r="BN281" i="4"/>
  <c r="BK281" i="4"/>
  <c r="BU280" i="4"/>
  <c r="BS280" i="4"/>
  <c r="BP280" i="4"/>
  <c r="BN280" i="4"/>
  <c r="BK280" i="4"/>
  <c r="BU279" i="4"/>
  <c r="BS279" i="4"/>
  <c r="BP279" i="4"/>
  <c r="BN279" i="4"/>
  <c r="BK279" i="4"/>
  <c r="BU278" i="4"/>
  <c r="BS278" i="4"/>
  <c r="BP278" i="4"/>
  <c r="BN278" i="4"/>
  <c r="BK278" i="4"/>
  <c r="BU277" i="4"/>
  <c r="BS277" i="4"/>
  <c r="BP277" i="4"/>
  <c r="BN277" i="4"/>
  <c r="BK277" i="4"/>
  <c r="BU276" i="4"/>
  <c r="BS276" i="4"/>
  <c r="BP276" i="4"/>
  <c r="BN276" i="4"/>
  <c r="BK276" i="4"/>
  <c r="BU275" i="4"/>
  <c r="BS275" i="4"/>
  <c r="BP275" i="4"/>
  <c r="BN275" i="4"/>
  <c r="BK275" i="4"/>
  <c r="BU274" i="4"/>
  <c r="BS274" i="4"/>
  <c r="BP274" i="4"/>
  <c r="BN274" i="4"/>
  <c r="BK274" i="4"/>
  <c r="BU273" i="4"/>
  <c r="BS273" i="4"/>
  <c r="BP273" i="4"/>
  <c r="BN273" i="4"/>
  <c r="BK273" i="4"/>
  <c r="BU272" i="4"/>
  <c r="BS272" i="4"/>
  <c r="BP272" i="4"/>
  <c r="BN272" i="4"/>
  <c r="BK272" i="4"/>
  <c r="BU271" i="4"/>
  <c r="BS271" i="4"/>
  <c r="BQ271" i="4"/>
  <c r="BU270" i="4"/>
  <c r="BS270" i="4"/>
  <c r="BP270" i="4"/>
  <c r="BN270" i="4"/>
  <c r="BK270" i="4"/>
  <c r="BU269" i="4"/>
  <c r="BS269" i="4"/>
  <c r="BP269" i="4"/>
  <c r="BN269" i="4"/>
  <c r="BK269" i="4"/>
  <c r="BU268" i="4"/>
  <c r="BS268" i="4"/>
  <c r="BP268" i="4"/>
  <c r="BN268" i="4"/>
  <c r="BK268" i="4"/>
  <c r="BU267" i="4"/>
  <c r="BS267" i="4"/>
  <c r="BP267" i="4"/>
  <c r="BN267" i="4"/>
  <c r="BK267" i="4"/>
  <c r="BU266" i="4"/>
  <c r="BS266" i="4"/>
  <c r="BP266" i="4"/>
  <c r="BN266" i="4"/>
  <c r="BK266" i="4"/>
  <c r="BU265" i="4"/>
  <c r="BS265" i="4"/>
  <c r="BP265" i="4"/>
  <c r="BN265" i="4"/>
  <c r="BK265" i="4"/>
  <c r="BU264" i="4"/>
  <c r="BS264" i="4"/>
  <c r="BP264" i="4"/>
  <c r="BN264" i="4"/>
  <c r="BF264" i="4"/>
  <c r="BK264" i="4" s="1"/>
  <c r="BU263" i="4"/>
  <c r="BS263" i="4"/>
  <c r="BP263" i="4"/>
  <c r="BN263" i="4"/>
  <c r="BF263" i="4"/>
  <c r="BZ263" i="4" s="1"/>
  <c r="BU262" i="4"/>
  <c r="BS262" i="4"/>
  <c r="BP262" i="4"/>
  <c r="BN262" i="4"/>
  <c r="BF262" i="4"/>
  <c r="BK262" i="4" s="1"/>
  <c r="BU261" i="4"/>
  <c r="BS261" i="4"/>
  <c r="BP261" i="4"/>
  <c r="BN261" i="4"/>
  <c r="BF261" i="4"/>
  <c r="BK261" i="4" s="1"/>
  <c r="BU260" i="4"/>
  <c r="BS260" i="4"/>
  <c r="BP260" i="4"/>
  <c r="BN260" i="4"/>
  <c r="BK260" i="4"/>
  <c r="BU259" i="4"/>
  <c r="BS259" i="4"/>
  <c r="BP259" i="4"/>
  <c r="BN259" i="4"/>
  <c r="BK259" i="4"/>
  <c r="BU258" i="4"/>
  <c r="BS258" i="4"/>
  <c r="BP258" i="4"/>
  <c r="BN258" i="4"/>
  <c r="BK258" i="4"/>
  <c r="BU257" i="4"/>
  <c r="BS257" i="4"/>
  <c r="BP257" i="4"/>
  <c r="BN257" i="4"/>
  <c r="BK257" i="4"/>
  <c r="BU256" i="4"/>
  <c r="BS256" i="4"/>
  <c r="BP256" i="4"/>
  <c r="BN256" i="4"/>
  <c r="BK256" i="4"/>
  <c r="BU255" i="4"/>
  <c r="BS255" i="4"/>
  <c r="BP255" i="4"/>
  <c r="BN255" i="4"/>
  <c r="BK255" i="4"/>
  <c r="BU254" i="4"/>
  <c r="BS254" i="4"/>
  <c r="BP254" i="4"/>
  <c r="BN254" i="4"/>
  <c r="BK254" i="4"/>
  <c r="BU253" i="4"/>
  <c r="BS253" i="4"/>
  <c r="BP253" i="4"/>
  <c r="BN253" i="4"/>
  <c r="BK253" i="4"/>
  <c r="BU252" i="4"/>
  <c r="BS252" i="4"/>
  <c r="BP252" i="4"/>
  <c r="BN252" i="4"/>
  <c r="BK252" i="4"/>
  <c r="BU251" i="4"/>
  <c r="BS251" i="4"/>
  <c r="BP251" i="4"/>
  <c r="BN251" i="4"/>
  <c r="BK251" i="4"/>
  <c r="BU250" i="4"/>
  <c r="BS250" i="4"/>
  <c r="BP250" i="4"/>
  <c r="BN250" i="4"/>
  <c r="BK250" i="4"/>
  <c r="BU249" i="4"/>
  <c r="BS249" i="4"/>
  <c r="BP249" i="4"/>
  <c r="BN249" i="4"/>
  <c r="BK249" i="4"/>
  <c r="BU248" i="4"/>
  <c r="BS248" i="4"/>
  <c r="BP248" i="4"/>
  <c r="BN248" i="4"/>
  <c r="BK248" i="4"/>
  <c r="BU247" i="4"/>
  <c r="BS247" i="4"/>
  <c r="BP247" i="4"/>
  <c r="BN247" i="4"/>
  <c r="BK247" i="4"/>
  <c r="BU246" i="4"/>
  <c r="BS246" i="4"/>
  <c r="BP246" i="4"/>
  <c r="BN246" i="4"/>
  <c r="BK246" i="4"/>
  <c r="BU245" i="4"/>
  <c r="BS245" i="4"/>
  <c r="BP245" i="4"/>
  <c r="BN245" i="4"/>
  <c r="BK245" i="4"/>
  <c r="BU244" i="4"/>
  <c r="BS244" i="4"/>
  <c r="BP244" i="4"/>
  <c r="BN244" i="4"/>
  <c r="BK244" i="4"/>
  <c r="BU243" i="4"/>
  <c r="BS243" i="4"/>
  <c r="BP243" i="4"/>
  <c r="BN243" i="4"/>
  <c r="BF243" i="4"/>
  <c r="BK243" i="4" s="1"/>
  <c r="BU242" i="4"/>
  <c r="BS242" i="4"/>
  <c r="BP242" i="4"/>
  <c r="BN242" i="4"/>
  <c r="BF242" i="4"/>
  <c r="BZ242" i="4" s="1"/>
  <c r="BU241" i="4"/>
  <c r="BS241" i="4"/>
  <c r="BP241" i="4"/>
  <c r="BN241" i="4"/>
  <c r="BF241" i="4"/>
  <c r="BK241" i="4" s="1"/>
  <c r="BU240" i="4"/>
  <c r="BS240" i="4"/>
  <c r="BP240" i="4"/>
  <c r="BN240" i="4"/>
  <c r="BF240" i="4"/>
  <c r="BK240" i="4" s="1"/>
  <c r="BU239" i="4"/>
  <c r="BS239" i="4"/>
  <c r="BP239" i="4"/>
  <c r="BN239" i="4"/>
  <c r="BK239" i="4"/>
  <c r="BU238" i="4"/>
  <c r="BS238" i="4"/>
  <c r="BP238" i="4"/>
  <c r="BN238" i="4"/>
  <c r="BK238" i="4"/>
  <c r="BU237" i="4"/>
  <c r="BS237" i="4"/>
  <c r="BP237" i="4"/>
  <c r="BN237" i="4"/>
  <c r="BK237" i="4"/>
  <c r="BU236" i="4"/>
  <c r="BS236" i="4"/>
  <c r="BP236" i="4"/>
  <c r="BN236" i="4"/>
  <c r="BK236" i="4"/>
  <c r="BU235" i="4"/>
  <c r="BS235" i="4"/>
  <c r="BP235" i="4"/>
  <c r="BN235" i="4"/>
  <c r="BK235" i="4"/>
  <c r="BU234" i="4"/>
  <c r="BS234" i="4"/>
  <c r="BP234" i="4"/>
  <c r="BN234" i="4"/>
  <c r="BK234" i="4"/>
  <c r="BU233" i="4"/>
  <c r="BS233" i="4"/>
  <c r="BP233" i="4"/>
  <c r="BN233" i="4"/>
  <c r="BK233" i="4"/>
  <c r="BU232" i="4"/>
  <c r="BS232" i="4"/>
  <c r="BP232" i="4"/>
  <c r="BN232" i="4"/>
  <c r="BK232" i="4"/>
  <c r="BU231" i="4"/>
  <c r="BS231" i="4"/>
  <c r="BP231" i="4"/>
  <c r="BN231" i="4"/>
  <c r="BK231" i="4"/>
  <c r="BU230" i="4"/>
  <c r="BS230" i="4"/>
  <c r="BP230" i="4"/>
  <c r="BN230" i="4"/>
  <c r="BK230" i="4"/>
  <c r="BU229" i="4"/>
  <c r="BS229" i="4"/>
  <c r="BP229" i="4"/>
  <c r="BN229" i="4"/>
  <c r="BK229" i="4"/>
  <c r="BU228" i="4"/>
  <c r="BS228" i="4"/>
  <c r="BP228" i="4"/>
  <c r="BN228" i="4"/>
  <c r="BK228" i="4"/>
  <c r="BU227" i="4"/>
  <c r="BS227" i="4"/>
  <c r="BP227" i="4"/>
  <c r="BN227" i="4"/>
  <c r="BK227" i="4"/>
  <c r="BU226" i="4"/>
  <c r="BS226" i="4"/>
  <c r="BP226" i="4"/>
  <c r="BN226" i="4"/>
  <c r="BK226" i="4"/>
  <c r="BU225" i="4"/>
  <c r="BS225" i="4"/>
  <c r="BP225" i="4"/>
  <c r="BN225" i="4"/>
  <c r="BF225" i="4"/>
  <c r="BK225" i="4" s="1"/>
  <c r="BU224" i="4"/>
  <c r="BS224" i="4"/>
  <c r="BP224" i="4"/>
  <c r="BN224" i="4"/>
  <c r="BK224" i="4"/>
  <c r="BU223" i="4"/>
  <c r="BS223" i="4"/>
  <c r="BP223" i="4"/>
  <c r="BN223" i="4"/>
  <c r="BF223" i="4"/>
  <c r="BZ223" i="4" s="1"/>
  <c r="BU222" i="4"/>
  <c r="BS222" i="4"/>
  <c r="BP222" i="4"/>
  <c r="BN222" i="4"/>
  <c r="BK222" i="4"/>
  <c r="BU221" i="4"/>
  <c r="BS221" i="4"/>
  <c r="BP221" i="4"/>
  <c r="BN221" i="4"/>
  <c r="BK221" i="4"/>
  <c r="BU220" i="4"/>
  <c r="BS220" i="4"/>
  <c r="BP220" i="4"/>
  <c r="BN220" i="4"/>
  <c r="BK220" i="4"/>
  <c r="BU219" i="4"/>
  <c r="BS219" i="4"/>
  <c r="BP219" i="4"/>
  <c r="BN219" i="4"/>
  <c r="BK219" i="4"/>
  <c r="BU218" i="4"/>
  <c r="BS218" i="4"/>
  <c r="BP218" i="4"/>
  <c r="BN218" i="4"/>
  <c r="BK218" i="4"/>
  <c r="BU217" i="4"/>
  <c r="BS217" i="4"/>
  <c r="BP217" i="4"/>
  <c r="BN217" i="4"/>
  <c r="BK217" i="4"/>
  <c r="BU216" i="4"/>
  <c r="BS216" i="4"/>
  <c r="BP216" i="4"/>
  <c r="BN216" i="4"/>
  <c r="BK216" i="4"/>
  <c r="BU215" i="4"/>
  <c r="BS215" i="4"/>
  <c r="BP215" i="4"/>
  <c r="BN215" i="4"/>
  <c r="BK215" i="4"/>
  <c r="BU214" i="4"/>
  <c r="BS214" i="4"/>
  <c r="BP214" i="4"/>
  <c r="BN214" i="4"/>
  <c r="BK214" i="4"/>
  <c r="BU213" i="4"/>
  <c r="BS213" i="4"/>
  <c r="BP213" i="4"/>
  <c r="BN213" i="4"/>
  <c r="BK213" i="4"/>
  <c r="BU212" i="4"/>
  <c r="BS212" i="4"/>
  <c r="BP212" i="4"/>
  <c r="BN212" i="4"/>
  <c r="BK212" i="4"/>
  <c r="BU211" i="4"/>
  <c r="BS211" i="4"/>
  <c r="BP211" i="4"/>
  <c r="BN211" i="4"/>
  <c r="BK211" i="4"/>
  <c r="BU210" i="4"/>
  <c r="BS210" i="4"/>
  <c r="BP210" i="4"/>
  <c r="BN210" i="4"/>
  <c r="BK210" i="4"/>
  <c r="BU209" i="4"/>
  <c r="BS209" i="4"/>
  <c r="BP209" i="4"/>
  <c r="BN209" i="4"/>
  <c r="BK209" i="4"/>
  <c r="BU208" i="4"/>
  <c r="BS208" i="4"/>
  <c r="BP208" i="4"/>
  <c r="BN208" i="4"/>
  <c r="BK208" i="4"/>
  <c r="BU207" i="4"/>
  <c r="BS207" i="4"/>
  <c r="BP207" i="4"/>
  <c r="BN207" i="4"/>
  <c r="BK207" i="4"/>
  <c r="BU206" i="4"/>
  <c r="BS206" i="4"/>
  <c r="BP206" i="4"/>
  <c r="BN206" i="4"/>
  <c r="BK206" i="4"/>
  <c r="BU205" i="4"/>
  <c r="BS205" i="4"/>
  <c r="BP205" i="4"/>
  <c r="BN205" i="4"/>
  <c r="BK205" i="4"/>
  <c r="BU204" i="4"/>
  <c r="BS204" i="4"/>
  <c r="BP204" i="4"/>
  <c r="BN204" i="4"/>
  <c r="BF204" i="4"/>
  <c r="BZ204" i="4" s="1"/>
  <c r="BU203" i="4"/>
  <c r="BS203" i="4"/>
  <c r="BP203" i="4"/>
  <c r="BN203" i="4"/>
  <c r="BK203" i="4"/>
  <c r="BU202" i="4"/>
  <c r="BS202" i="4"/>
  <c r="BP202" i="4"/>
  <c r="BN202" i="4"/>
  <c r="BK202" i="4"/>
  <c r="BU201" i="4"/>
  <c r="BS201" i="4"/>
  <c r="BP201" i="4"/>
  <c r="BN201" i="4"/>
  <c r="BK201" i="4"/>
  <c r="BU200" i="4"/>
  <c r="BS200" i="4"/>
  <c r="BP200" i="4"/>
  <c r="BN200" i="4"/>
  <c r="BK200" i="4"/>
  <c r="BU199" i="4"/>
  <c r="BS199" i="4"/>
  <c r="BP199" i="4"/>
  <c r="BN199" i="4"/>
  <c r="BK199" i="4"/>
  <c r="BU198" i="4"/>
  <c r="BS198" i="4"/>
  <c r="BP198" i="4"/>
  <c r="BN198" i="4"/>
  <c r="BF198" i="4"/>
  <c r="BZ198" i="4" s="1"/>
  <c r="BU197" i="4"/>
  <c r="BS197" i="4"/>
  <c r="BP197" i="4"/>
  <c r="BN197" i="4"/>
  <c r="BK197" i="4"/>
  <c r="BU196" i="4"/>
  <c r="BS196" i="4"/>
  <c r="BP196" i="4"/>
  <c r="BN196" i="4"/>
  <c r="BK196" i="4"/>
  <c r="BU195" i="4"/>
  <c r="BS195" i="4"/>
  <c r="BP195" i="4"/>
  <c r="BN195" i="4"/>
  <c r="BK195" i="4"/>
  <c r="BU194" i="4"/>
  <c r="BS194" i="4"/>
  <c r="BP194" i="4"/>
  <c r="BN194" i="4"/>
  <c r="BK194" i="4"/>
  <c r="BU193" i="4"/>
  <c r="BS193" i="4"/>
  <c r="BP193" i="4"/>
  <c r="BN193" i="4"/>
  <c r="BK193" i="4"/>
  <c r="BU192" i="4"/>
  <c r="BS192" i="4"/>
  <c r="BP192" i="4"/>
  <c r="BN192" i="4"/>
  <c r="BK192" i="4"/>
  <c r="BU191" i="4"/>
  <c r="BS191" i="4"/>
  <c r="BP191" i="4"/>
  <c r="BN191" i="4"/>
  <c r="BF191" i="4"/>
  <c r="BZ191" i="4" s="1"/>
  <c r="BU190" i="4"/>
  <c r="BS190" i="4"/>
  <c r="BP190" i="4"/>
  <c r="BN190" i="4"/>
  <c r="BK190" i="4"/>
  <c r="BU189" i="4"/>
  <c r="BS189" i="4"/>
  <c r="BP189" i="4"/>
  <c r="BN189" i="4"/>
  <c r="BK189" i="4"/>
  <c r="BU188" i="4"/>
  <c r="BS188" i="4"/>
  <c r="BP188" i="4"/>
  <c r="BN188" i="4"/>
  <c r="BK188" i="4"/>
  <c r="BU187" i="4"/>
  <c r="BS187" i="4"/>
  <c r="BP187" i="4"/>
  <c r="BN187" i="4"/>
  <c r="BK187" i="4"/>
  <c r="BU186" i="4"/>
  <c r="BS186" i="4"/>
  <c r="BP186" i="4"/>
  <c r="BN186" i="4"/>
  <c r="BK186" i="4"/>
  <c r="BU185" i="4"/>
  <c r="BS185" i="4"/>
  <c r="BP185" i="4"/>
  <c r="BN185" i="4"/>
  <c r="BK185" i="4"/>
  <c r="BU184" i="4"/>
  <c r="BS184" i="4"/>
  <c r="BP184" i="4"/>
  <c r="BN184" i="4"/>
  <c r="BK184" i="4"/>
  <c r="BU183" i="4"/>
  <c r="BS183" i="4"/>
  <c r="BP183" i="4"/>
  <c r="BN183" i="4"/>
  <c r="BK183" i="4"/>
  <c r="BU182" i="4"/>
  <c r="BS182" i="4"/>
  <c r="BP182" i="4"/>
  <c r="BN182" i="4"/>
  <c r="BK182" i="4"/>
  <c r="BU181" i="4"/>
  <c r="BS181" i="4"/>
  <c r="BP181" i="4"/>
  <c r="BN181" i="4"/>
  <c r="BK181" i="4"/>
  <c r="BU180" i="4"/>
  <c r="BS180" i="4"/>
  <c r="BP180" i="4"/>
  <c r="BN180" i="4"/>
  <c r="BK180" i="4"/>
  <c r="BU179" i="4"/>
  <c r="BS179" i="4"/>
  <c r="BP179" i="4"/>
  <c r="BN179" i="4"/>
  <c r="BK179" i="4"/>
  <c r="BU178" i="4"/>
  <c r="BS178" i="4"/>
  <c r="BP178" i="4"/>
  <c r="BN178" i="4"/>
  <c r="BK178" i="4"/>
  <c r="BU177" i="4"/>
  <c r="BS177" i="4"/>
  <c r="BP177" i="4"/>
  <c r="BN177" i="4"/>
  <c r="BK177" i="4"/>
  <c r="BU176" i="4"/>
  <c r="BS176" i="4"/>
  <c r="BP176" i="4"/>
  <c r="BN176" i="4"/>
  <c r="BK176" i="4"/>
  <c r="BU175" i="4"/>
  <c r="BS175" i="4"/>
  <c r="BP175" i="4"/>
  <c r="BN175" i="4"/>
  <c r="BK175" i="4"/>
  <c r="BU174" i="4"/>
  <c r="BS174" i="4"/>
  <c r="BP174" i="4"/>
  <c r="BN174" i="4"/>
  <c r="BF174" i="4"/>
  <c r="BK174" i="4" s="1"/>
  <c r="BU173" i="4"/>
  <c r="BS173" i="4"/>
  <c r="BP173" i="4"/>
  <c r="BN173" i="4"/>
  <c r="BF173" i="4"/>
  <c r="BK173" i="4" s="1"/>
  <c r="BU172" i="4"/>
  <c r="BS172" i="4"/>
  <c r="BP172" i="4"/>
  <c r="BN172" i="4"/>
  <c r="BF172" i="4"/>
  <c r="BZ172" i="4" s="1"/>
  <c r="BU171" i="4"/>
  <c r="BS171" i="4"/>
  <c r="BP171" i="4"/>
  <c r="BN171" i="4"/>
  <c r="BK171" i="4"/>
  <c r="BU170" i="4"/>
  <c r="BS170" i="4"/>
  <c r="BP170" i="4"/>
  <c r="BN170" i="4"/>
  <c r="BK170" i="4"/>
  <c r="BU169" i="4"/>
  <c r="BS169" i="4"/>
  <c r="BP169" i="4"/>
  <c r="BN169" i="4"/>
  <c r="BK169" i="4"/>
  <c r="BU168" i="4"/>
  <c r="BS168" i="4"/>
  <c r="BP168" i="4"/>
  <c r="BN168" i="4"/>
  <c r="BK168" i="4"/>
  <c r="BU167" i="4"/>
  <c r="BS167" i="4"/>
  <c r="BP167" i="4"/>
  <c r="BN167" i="4"/>
  <c r="BK167" i="4"/>
  <c r="BU166" i="4"/>
  <c r="BS166" i="4"/>
  <c r="BP166" i="4"/>
  <c r="BN166" i="4"/>
  <c r="BK166" i="4"/>
  <c r="BU165" i="4"/>
  <c r="BS165" i="4"/>
  <c r="BP165" i="4"/>
  <c r="BN165" i="4"/>
  <c r="BK165" i="4"/>
  <c r="BU164" i="4"/>
  <c r="BS164" i="4"/>
  <c r="BP164" i="4"/>
  <c r="BN164" i="4"/>
  <c r="BK164" i="4"/>
  <c r="BU163" i="4"/>
  <c r="BS163" i="4"/>
  <c r="BP163" i="4"/>
  <c r="BN163" i="4"/>
  <c r="BK163" i="4"/>
  <c r="BU162" i="4"/>
  <c r="BS162" i="4"/>
  <c r="BQ162" i="4"/>
  <c r="BU161" i="4"/>
  <c r="BS161" i="4"/>
  <c r="BP161" i="4"/>
  <c r="BN161" i="4"/>
  <c r="BK161" i="4"/>
  <c r="BU160" i="4"/>
  <c r="BS160" i="4"/>
  <c r="BP160" i="4"/>
  <c r="BN160" i="4"/>
  <c r="BK160" i="4"/>
  <c r="BU159" i="4"/>
  <c r="BS159" i="4"/>
  <c r="BP159" i="4"/>
  <c r="BN159" i="4"/>
  <c r="BK159" i="4"/>
  <c r="BU158" i="4"/>
  <c r="BS158" i="4"/>
  <c r="BP158" i="4"/>
  <c r="BN158" i="4"/>
  <c r="BK158" i="4"/>
  <c r="BU157" i="4"/>
  <c r="BS157" i="4"/>
  <c r="BP157" i="4"/>
  <c r="BN157" i="4"/>
  <c r="BK157" i="4"/>
  <c r="BU156" i="4"/>
  <c r="BS156" i="4"/>
  <c r="BP156" i="4"/>
  <c r="BN156" i="4"/>
  <c r="BK156" i="4"/>
  <c r="BU155" i="4"/>
  <c r="BS155" i="4"/>
  <c r="BP155" i="4"/>
  <c r="BN155" i="4"/>
  <c r="BK155" i="4"/>
  <c r="BU154" i="4"/>
  <c r="BS154" i="4"/>
  <c r="BP154" i="4"/>
  <c r="BN154" i="4"/>
  <c r="BK154" i="4"/>
  <c r="BU153" i="4"/>
  <c r="BS153" i="4"/>
  <c r="BP153" i="4"/>
  <c r="BN153" i="4"/>
  <c r="BK153" i="4"/>
  <c r="BU152" i="4"/>
  <c r="BS152" i="4"/>
  <c r="BP152" i="4"/>
  <c r="BN152" i="4"/>
  <c r="BK152" i="4"/>
  <c r="BU151" i="4"/>
  <c r="BS151" i="4"/>
  <c r="BP151" i="4"/>
  <c r="BN151" i="4"/>
  <c r="BK151" i="4"/>
  <c r="BU150" i="4"/>
  <c r="BS150" i="4"/>
  <c r="BP150" i="4"/>
  <c r="BN150" i="4"/>
  <c r="BK150" i="4"/>
  <c r="BU149" i="4"/>
  <c r="BS149" i="4"/>
  <c r="BP149" i="4"/>
  <c r="BN149" i="4"/>
  <c r="BK149" i="4"/>
  <c r="BU148" i="4"/>
  <c r="BS148" i="4"/>
  <c r="BP148" i="4"/>
  <c r="BN148" i="4"/>
  <c r="BK148" i="4"/>
  <c r="BU147" i="4"/>
  <c r="BS147" i="4"/>
  <c r="BP147" i="4"/>
  <c r="BN147" i="4"/>
  <c r="BK147" i="4"/>
  <c r="BU146" i="4"/>
  <c r="BS146" i="4"/>
  <c r="BP146" i="4"/>
  <c r="BN146" i="4"/>
  <c r="BK146" i="4"/>
  <c r="BU145" i="4"/>
  <c r="BS145" i="4"/>
  <c r="BP145" i="4"/>
  <c r="BN145" i="4"/>
  <c r="BK145" i="4"/>
  <c r="BU144" i="4"/>
  <c r="BS144" i="4"/>
  <c r="BP144" i="4"/>
  <c r="BN144" i="4"/>
  <c r="BK144" i="4"/>
  <c r="BU143" i="4"/>
  <c r="BS143" i="4"/>
  <c r="BP143" i="4"/>
  <c r="BN143" i="4"/>
  <c r="BK143" i="4"/>
  <c r="BU142" i="4"/>
  <c r="BS142" i="4"/>
  <c r="BP142" i="4"/>
  <c r="BN142" i="4"/>
  <c r="BK142" i="4"/>
  <c r="BU141" i="4"/>
  <c r="BS141" i="4"/>
  <c r="BP141" i="4"/>
  <c r="BN141" i="4"/>
  <c r="BK141" i="4"/>
  <c r="BU140" i="4"/>
  <c r="BS140" i="4"/>
  <c r="BP140" i="4"/>
  <c r="BN140" i="4"/>
  <c r="BK140" i="4"/>
  <c r="BU139" i="4"/>
  <c r="BS139" i="4"/>
  <c r="BP139" i="4"/>
  <c r="BN139" i="4"/>
  <c r="BK139" i="4"/>
  <c r="BU138" i="4"/>
  <c r="BS138" i="4"/>
  <c r="BP138" i="4"/>
  <c r="BN138" i="4"/>
  <c r="BF138" i="4"/>
  <c r="BK138" i="4" s="1"/>
  <c r="BU137" i="4"/>
  <c r="BS137" i="4"/>
  <c r="BP137" i="4"/>
  <c r="BN137" i="4"/>
  <c r="BK137" i="4"/>
  <c r="BU136" i="4"/>
  <c r="BS136" i="4"/>
  <c r="BP136" i="4"/>
  <c r="BN136" i="4"/>
  <c r="BK136" i="4"/>
  <c r="BU135" i="4"/>
  <c r="BS135" i="4"/>
  <c r="BP135" i="4"/>
  <c r="BN135" i="4"/>
  <c r="BK135" i="4"/>
  <c r="BU134" i="4"/>
  <c r="BS134" i="4"/>
  <c r="BP134" i="4"/>
  <c r="BN134" i="4"/>
  <c r="BK134" i="4"/>
  <c r="BU133" i="4"/>
  <c r="BS133" i="4"/>
  <c r="BP133" i="4"/>
  <c r="BN133" i="4"/>
  <c r="BK133" i="4"/>
  <c r="BU132" i="4"/>
  <c r="BS132" i="4"/>
  <c r="BP132" i="4"/>
  <c r="BN132" i="4"/>
  <c r="BK132" i="4"/>
  <c r="BU131" i="4"/>
  <c r="BS131" i="4"/>
  <c r="BP131" i="4"/>
  <c r="BN131" i="4"/>
  <c r="BK131" i="4"/>
  <c r="BU130" i="4"/>
  <c r="BS130" i="4"/>
  <c r="BP130" i="4"/>
  <c r="BN130" i="4"/>
  <c r="BK130" i="4"/>
  <c r="BU129" i="4"/>
  <c r="BS129" i="4"/>
  <c r="BP129" i="4"/>
  <c r="BN129" i="4"/>
  <c r="BK129" i="4"/>
  <c r="BU128" i="4"/>
  <c r="BS128" i="4"/>
  <c r="BP128" i="4"/>
  <c r="BN128" i="4"/>
  <c r="BK128" i="4"/>
  <c r="BU127" i="4"/>
  <c r="BS127" i="4"/>
  <c r="BP127" i="4"/>
  <c r="BN127" i="4"/>
  <c r="BK127" i="4"/>
  <c r="BU126" i="4"/>
  <c r="BS126" i="4"/>
  <c r="BP126" i="4"/>
  <c r="BN126" i="4"/>
  <c r="BK126" i="4"/>
  <c r="BU125" i="4"/>
  <c r="BS125" i="4"/>
  <c r="BP125" i="4"/>
  <c r="BN125" i="4"/>
  <c r="BK125" i="4"/>
  <c r="BU124" i="4"/>
  <c r="BS124" i="4"/>
  <c r="BP124" i="4"/>
  <c r="BN124" i="4"/>
  <c r="BK124" i="4"/>
  <c r="BU123" i="4"/>
  <c r="BS123" i="4"/>
  <c r="BP123" i="4"/>
  <c r="BN123" i="4"/>
  <c r="BK123" i="4"/>
  <c r="BU122" i="4"/>
  <c r="BS122" i="4"/>
  <c r="BP122" i="4"/>
  <c r="BN122" i="4"/>
  <c r="BK122" i="4"/>
  <c r="BU121" i="4"/>
  <c r="BS121" i="4"/>
  <c r="BP121" i="4"/>
  <c r="BN121" i="4"/>
  <c r="BF121" i="4"/>
  <c r="BZ121" i="4" s="1"/>
  <c r="BU120" i="4"/>
  <c r="BS120" i="4"/>
  <c r="BP120" i="4"/>
  <c r="BN120" i="4"/>
  <c r="BF120" i="4"/>
  <c r="BZ120" i="4" s="1"/>
  <c r="BU119" i="4"/>
  <c r="BS119" i="4"/>
  <c r="BP119" i="4"/>
  <c r="BN119" i="4"/>
  <c r="BF119" i="4"/>
  <c r="BK119" i="4" s="1"/>
  <c r="BU118" i="4"/>
  <c r="BS118" i="4"/>
  <c r="BP118" i="4"/>
  <c r="BN118" i="4"/>
  <c r="BK118" i="4"/>
  <c r="BU117" i="4"/>
  <c r="BS117" i="4"/>
  <c r="BP117" i="4"/>
  <c r="BN117" i="4"/>
  <c r="BF117" i="4"/>
  <c r="BZ117" i="4" s="1"/>
  <c r="BU116" i="4"/>
  <c r="BS116" i="4"/>
  <c r="BP116" i="4"/>
  <c r="BN116" i="4"/>
  <c r="BK116" i="4"/>
  <c r="BU115" i="4"/>
  <c r="BS115" i="4"/>
  <c r="BP115" i="4"/>
  <c r="BN115" i="4"/>
  <c r="BK115" i="4"/>
  <c r="BU114" i="4"/>
  <c r="BS114" i="4"/>
  <c r="BP114" i="4"/>
  <c r="BN114" i="4"/>
  <c r="BK114" i="4"/>
  <c r="BU113" i="4"/>
  <c r="BS113" i="4"/>
  <c r="BP113" i="4"/>
  <c r="BN113" i="4"/>
  <c r="BK113" i="4"/>
  <c r="BU112" i="4"/>
  <c r="BS112" i="4"/>
  <c r="BP112" i="4"/>
  <c r="BN112" i="4"/>
  <c r="BK112" i="4"/>
  <c r="BU111" i="4"/>
  <c r="BS111" i="4"/>
  <c r="BP111" i="4"/>
  <c r="BN111" i="4"/>
  <c r="BK111" i="4"/>
  <c r="BU110" i="4"/>
  <c r="BS110" i="4"/>
  <c r="BP110" i="4"/>
  <c r="BN110" i="4"/>
  <c r="BK110" i="4"/>
  <c r="BU109" i="4"/>
  <c r="BS109" i="4"/>
  <c r="BP109" i="4"/>
  <c r="BN109" i="4"/>
  <c r="BK109" i="4"/>
  <c r="BU108" i="4"/>
  <c r="BS108" i="4"/>
  <c r="BP108" i="4"/>
  <c r="BN108" i="4"/>
  <c r="BK108" i="4"/>
  <c r="BU107" i="4"/>
  <c r="BS107" i="4"/>
  <c r="BP107" i="4"/>
  <c r="BN107" i="4"/>
  <c r="BK107" i="4"/>
  <c r="BU106" i="4"/>
  <c r="BS106" i="4"/>
  <c r="BP106" i="4"/>
  <c r="BN106" i="4"/>
  <c r="BK106" i="4"/>
  <c r="BU105" i="4"/>
  <c r="BS105" i="4"/>
  <c r="BP105" i="4"/>
  <c r="BN105" i="4"/>
  <c r="BF105" i="4"/>
  <c r="BK105" i="4" s="1"/>
  <c r="BU104" i="4"/>
  <c r="BS104" i="4"/>
  <c r="BP104" i="4"/>
  <c r="BN104" i="4"/>
  <c r="BF104" i="4"/>
  <c r="BZ104" i="4" s="1"/>
  <c r="BU103" i="4"/>
  <c r="BS103" i="4"/>
  <c r="BP103" i="4"/>
  <c r="BN103" i="4"/>
  <c r="BK103" i="4"/>
  <c r="BU102" i="4"/>
  <c r="BS102" i="4"/>
  <c r="BP102" i="4"/>
  <c r="BN102" i="4"/>
  <c r="BF102" i="4"/>
  <c r="BZ102" i="4" s="1"/>
  <c r="BU101" i="4"/>
  <c r="BS101" i="4"/>
  <c r="BP101" i="4"/>
  <c r="BN101" i="4"/>
  <c r="BF101" i="4"/>
  <c r="BZ101" i="4" s="1"/>
  <c r="BU100" i="4"/>
  <c r="BS100" i="4"/>
  <c r="BP100" i="4"/>
  <c r="BN100" i="4"/>
  <c r="BK100" i="4"/>
  <c r="BU99" i="4"/>
  <c r="BS99" i="4"/>
  <c r="BP99" i="4"/>
  <c r="BN99" i="4"/>
  <c r="BK99" i="4"/>
  <c r="BU98" i="4"/>
  <c r="BS98" i="4"/>
  <c r="BP98" i="4"/>
  <c r="BN98" i="4"/>
  <c r="BF98" i="4"/>
  <c r="BZ98" i="4" s="1"/>
  <c r="BU97" i="4"/>
  <c r="BS97" i="4"/>
  <c r="BP97" i="4"/>
  <c r="BN97" i="4"/>
  <c r="BK97" i="4"/>
  <c r="BU96" i="4"/>
  <c r="BS96" i="4"/>
  <c r="BP96" i="4"/>
  <c r="BN96" i="4"/>
  <c r="BF96" i="4"/>
  <c r="BZ96" i="4" s="1"/>
  <c r="BU95" i="4"/>
  <c r="BS95" i="4"/>
  <c r="BP95" i="4"/>
  <c r="BN95" i="4"/>
  <c r="BK95" i="4"/>
  <c r="BU94" i="4"/>
  <c r="BS94" i="4"/>
  <c r="BP94" i="4"/>
  <c r="BN94" i="4"/>
  <c r="BF94" i="4"/>
  <c r="BK94" i="4" s="1"/>
  <c r="BU93" i="4"/>
  <c r="BS93" i="4"/>
  <c r="BP93" i="4"/>
  <c r="BN93" i="4"/>
  <c r="BK93" i="4"/>
  <c r="BU92" i="4"/>
  <c r="BS92" i="4"/>
  <c r="BP92" i="4"/>
  <c r="BN92" i="4"/>
  <c r="BK92" i="4"/>
  <c r="BU91" i="4"/>
  <c r="BS91" i="4"/>
  <c r="BP91" i="4"/>
  <c r="BN91" i="4"/>
  <c r="BK91" i="4"/>
  <c r="BU90" i="4"/>
  <c r="BS90" i="4"/>
  <c r="BP90" i="4"/>
  <c r="BN90" i="4"/>
  <c r="BK90" i="4"/>
  <c r="BU89" i="4"/>
  <c r="BS89" i="4"/>
  <c r="BP89" i="4"/>
  <c r="BN89" i="4"/>
  <c r="BK89" i="4"/>
  <c r="BU88" i="4"/>
  <c r="BS88" i="4"/>
  <c r="BP88" i="4"/>
  <c r="BN88" i="4"/>
  <c r="BK88" i="4"/>
  <c r="BU87" i="4"/>
  <c r="BS87" i="4"/>
  <c r="BP87" i="4"/>
  <c r="BN87" i="4"/>
  <c r="BK87" i="4"/>
  <c r="BU86" i="4"/>
  <c r="BS86" i="4"/>
  <c r="BP86" i="4"/>
  <c r="BN86" i="4"/>
  <c r="BK86" i="4"/>
  <c r="BU85" i="4"/>
  <c r="BS85" i="4"/>
  <c r="BP85" i="4"/>
  <c r="BN85" i="4"/>
  <c r="BK85" i="4"/>
  <c r="BU84" i="4"/>
  <c r="BS84" i="4"/>
  <c r="BP84" i="4"/>
  <c r="BN84" i="4"/>
  <c r="BK84" i="4"/>
  <c r="BU83" i="4"/>
  <c r="BS83" i="4"/>
  <c r="BP83" i="4"/>
  <c r="BN83" i="4"/>
  <c r="BK83" i="4"/>
  <c r="BU82" i="4"/>
  <c r="BS82" i="4"/>
  <c r="BP82" i="4"/>
  <c r="BN82" i="4"/>
  <c r="BK82" i="4"/>
  <c r="BU81" i="4"/>
  <c r="BS81" i="4"/>
  <c r="BP81" i="4"/>
  <c r="BN81" i="4"/>
  <c r="BK81" i="4"/>
  <c r="BU80" i="4"/>
  <c r="BS80" i="4"/>
  <c r="BP80" i="4"/>
  <c r="BN80" i="4"/>
  <c r="BK80" i="4"/>
  <c r="BU79" i="4"/>
  <c r="BS79" i="4"/>
  <c r="BP79" i="4"/>
  <c r="BN79" i="4"/>
  <c r="BK79" i="4"/>
  <c r="BU78" i="4"/>
  <c r="BS78" i="4"/>
  <c r="BP78" i="4"/>
  <c r="BN78" i="4"/>
  <c r="BK78" i="4"/>
  <c r="BU77" i="4"/>
  <c r="BS77" i="4"/>
  <c r="BP77" i="4"/>
  <c r="BN77" i="4"/>
  <c r="BK77" i="4"/>
  <c r="BU76" i="4"/>
  <c r="BS76" i="4"/>
  <c r="BP76" i="4"/>
  <c r="BN76" i="4"/>
  <c r="BK76" i="4"/>
  <c r="BU75" i="4"/>
  <c r="BS75" i="4"/>
  <c r="BP75" i="4"/>
  <c r="BN75" i="4"/>
  <c r="BK75" i="4"/>
  <c r="BU74" i="4"/>
  <c r="BS74" i="4"/>
  <c r="BP74" i="4"/>
  <c r="BN74" i="4"/>
  <c r="BK74" i="4"/>
  <c r="BU73" i="4"/>
  <c r="BS73" i="4"/>
  <c r="BP73" i="4"/>
  <c r="BN73" i="4"/>
  <c r="BK73" i="4"/>
  <c r="BU72" i="4"/>
  <c r="BS72" i="4"/>
  <c r="BP72" i="4"/>
  <c r="BN72" i="4"/>
  <c r="BK72" i="4"/>
  <c r="BU71" i="4"/>
  <c r="BS71" i="4"/>
  <c r="BP71" i="4"/>
  <c r="BN71" i="4"/>
  <c r="BK71" i="4"/>
  <c r="BU70" i="4"/>
  <c r="BS70" i="4"/>
  <c r="BP70" i="4"/>
  <c r="BN70" i="4"/>
  <c r="BK70" i="4"/>
  <c r="BU69" i="4"/>
  <c r="BS69" i="4"/>
  <c r="BP69" i="4"/>
  <c r="BN69" i="4"/>
  <c r="BK69" i="4"/>
  <c r="BU68" i="4"/>
  <c r="BS68" i="4"/>
  <c r="BP68" i="4"/>
  <c r="BN68" i="4"/>
  <c r="BK68" i="4"/>
  <c r="BU67" i="4"/>
  <c r="BS67" i="4"/>
  <c r="BP67" i="4"/>
  <c r="BN67" i="4"/>
  <c r="BK67" i="4"/>
  <c r="BU66" i="4"/>
  <c r="BS66" i="4"/>
  <c r="BP66" i="4"/>
  <c r="BN66" i="4"/>
  <c r="BK66" i="4"/>
  <c r="BU65" i="4"/>
  <c r="BS65" i="4"/>
  <c r="BP65" i="4"/>
  <c r="BN65" i="4"/>
  <c r="BK65" i="4"/>
  <c r="BU64" i="4"/>
  <c r="BS64" i="4"/>
  <c r="BP64" i="4"/>
  <c r="BN64" i="4"/>
  <c r="BK64" i="4"/>
  <c r="BU63" i="4"/>
  <c r="BS63" i="4"/>
  <c r="BP63" i="4"/>
  <c r="BN63" i="4"/>
  <c r="BK63" i="4"/>
  <c r="BU62" i="4"/>
  <c r="BS62" i="4"/>
  <c r="BP62" i="4"/>
  <c r="BN62" i="4"/>
  <c r="BK62" i="4"/>
  <c r="BU61" i="4"/>
  <c r="BS61" i="4"/>
  <c r="BP61" i="4"/>
  <c r="BN61" i="4"/>
  <c r="BK61" i="4"/>
  <c r="BU60" i="4"/>
  <c r="BS60" i="4"/>
  <c r="BP60" i="4"/>
  <c r="BN60" i="4"/>
  <c r="BK60" i="4"/>
  <c r="BU59" i="4"/>
  <c r="BS59" i="4"/>
  <c r="BP59" i="4"/>
  <c r="BN59" i="4"/>
  <c r="BK59" i="4"/>
  <c r="BU58" i="4"/>
  <c r="BS58" i="4"/>
  <c r="BP58" i="4"/>
  <c r="BN58" i="4"/>
  <c r="BK58" i="4"/>
  <c r="BU57" i="4"/>
  <c r="BS57" i="4"/>
  <c r="BP57" i="4"/>
  <c r="BN57" i="4"/>
  <c r="BK57" i="4"/>
  <c r="BU56" i="4"/>
  <c r="BS56" i="4"/>
  <c r="BP56" i="4"/>
  <c r="BN56" i="4"/>
  <c r="BK56" i="4"/>
  <c r="BU55" i="4"/>
  <c r="BS55" i="4"/>
  <c r="BP55" i="4"/>
  <c r="BN55" i="4"/>
  <c r="BF55" i="4"/>
  <c r="BZ55" i="4" s="1"/>
  <c r="BU54" i="4"/>
  <c r="BS54" i="4"/>
  <c r="BP54" i="4"/>
  <c r="BN54" i="4"/>
  <c r="BK54" i="4"/>
  <c r="BU53" i="4"/>
  <c r="BS53" i="4"/>
  <c r="BP53" i="4"/>
  <c r="BN53" i="4"/>
  <c r="BK53" i="4"/>
  <c r="BU52" i="4"/>
  <c r="BS52" i="4"/>
  <c r="BP52" i="4"/>
  <c r="BN52" i="4"/>
  <c r="BK52" i="4"/>
  <c r="BU51" i="4"/>
  <c r="BS51" i="4"/>
  <c r="BP51" i="4"/>
  <c r="BN51" i="4"/>
  <c r="BK51" i="4"/>
  <c r="BU50" i="4"/>
  <c r="BS50" i="4"/>
  <c r="BP50" i="4"/>
  <c r="BN50" i="4"/>
  <c r="BK50" i="4"/>
  <c r="BU49" i="4"/>
  <c r="BS49" i="4"/>
  <c r="BP49" i="4"/>
  <c r="BN49" i="4"/>
  <c r="BK49" i="4"/>
  <c r="BU48" i="4"/>
  <c r="BS48" i="4"/>
  <c r="BP48" i="4"/>
  <c r="BN48" i="4"/>
  <c r="BK48" i="4"/>
  <c r="BU47" i="4"/>
  <c r="BS47" i="4"/>
  <c r="BP47" i="4"/>
  <c r="BN47" i="4"/>
  <c r="BK47" i="4"/>
  <c r="BU46" i="4"/>
  <c r="BS46" i="4"/>
  <c r="BP46" i="4"/>
  <c r="BN46" i="4"/>
  <c r="BK46" i="4"/>
  <c r="BU45" i="4"/>
  <c r="BS45" i="4"/>
  <c r="BP45" i="4"/>
  <c r="BN45" i="4"/>
  <c r="BK45" i="4"/>
  <c r="BU44" i="4"/>
  <c r="BS44" i="4"/>
  <c r="BP44" i="4"/>
  <c r="BN44" i="4"/>
  <c r="BK44" i="4"/>
  <c r="BU43" i="4"/>
  <c r="BS43" i="4"/>
  <c r="BP43" i="4"/>
  <c r="BN43" i="4"/>
  <c r="BK43" i="4"/>
  <c r="BU42" i="4"/>
  <c r="BS42" i="4"/>
  <c r="BP42" i="4"/>
  <c r="BN42" i="4"/>
  <c r="BK42" i="4"/>
  <c r="BU41" i="4"/>
  <c r="BS41" i="4"/>
  <c r="BP41" i="4"/>
  <c r="BN41" i="4"/>
  <c r="BF41" i="4"/>
  <c r="BK41" i="4" s="1"/>
  <c r="BU40" i="4"/>
  <c r="BS40" i="4"/>
  <c r="BP40" i="4"/>
  <c r="BN40" i="4"/>
  <c r="BK40" i="4"/>
  <c r="BU39" i="4"/>
  <c r="BS39" i="4"/>
  <c r="BP39" i="4"/>
  <c r="BN39" i="4"/>
  <c r="BK39" i="4"/>
  <c r="BU38" i="4"/>
  <c r="BS38" i="4"/>
  <c r="BP38" i="4"/>
  <c r="BN38" i="4"/>
  <c r="BK38" i="4"/>
  <c r="BU37" i="4"/>
  <c r="BS37" i="4"/>
  <c r="BP37" i="4"/>
  <c r="BN37" i="4"/>
  <c r="BF37" i="4"/>
  <c r="BK37" i="4" s="1"/>
  <c r="BU36" i="4"/>
  <c r="BS36" i="4"/>
  <c r="BP36" i="4"/>
  <c r="BN36" i="4"/>
  <c r="BK36" i="4"/>
  <c r="BU33" i="4"/>
  <c r="BS33" i="4"/>
  <c r="BP33" i="4"/>
  <c r="BN33" i="4"/>
  <c r="BK33" i="4"/>
  <c r="BU32" i="4"/>
  <c r="BS32" i="4"/>
  <c r="BP32" i="4"/>
  <c r="BN32" i="4"/>
  <c r="BK32" i="4"/>
  <c r="BU31" i="4"/>
  <c r="BS31" i="4"/>
  <c r="BP31" i="4"/>
  <c r="BN31" i="4"/>
  <c r="BK31" i="4"/>
  <c r="BU30" i="4"/>
  <c r="BS30" i="4"/>
  <c r="BP30" i="4"/>
  <c r="BN30" i="4"/>
  <c r="BK30" i="4"/>
  <c r="BU29" i="4"/>
  <c r="BS29" i="4"/>
  <c r="BP29" i="4"/>
  <c r="BN29" i="4"/>
  <c r="BK29" i="4"/>
  <c r="BU28" i="4"/>
  <c r="BS28" i="4"/>
  <c r="BP28" i="4"/>
  <c r="BN28" i="4"/>
  <c r="BK28" i="4"/>
  <c r="BU27" i="4"/>
  <c r="BS27" i="4"/>
  <c r="BP27" i="4"/>
  <c r="BN27" i="4"/>
  <c r="BK27" i="4"/>
  <c r="BU26" i="4"/>
  <c r="BS26" i="4"/>
  <c r="BP26" i="4"/>
  <c r="BN26" i="4"/>
  <c r="BK26" i="4"/>
  <c r="BU25" i="4"/>
  <c r="BS25" i="4"/>
  <c r="BP25" i="4"/>
  <c r="BN25" i="4"/>
  <c r="BK25" i="4"/>
  <c r="BU24" i="4"/>
  <c r="BS24" i="4"/>
  <c r="BP24" i="4"/>
  <c r="BN24" i="4"/>
  <c r="BK24" i="4"/>
  <c r="BU23" i="4"/>
  <c r="BS23" i="4"/>
  <c r="BP23" i="4"/>
  <c r="BN23" i="4"/>
  <c r="BK23" i="4"/>
  <c r="BU22" i="4"/>
  <c r="BS22" i="4"/>
  <c r="BP22" i="4"/>
  <c r="BN22" i="4"/>
  <c r="BK22" i="4"/>
  <c r="BU21" i="4"/>
  <c r="BS21" i="4"/>
  <c r="BP21" i="4"/>
  <c r="BN21" i="4"/>
  <c r="BK21" i="4"/>
  <c r="BU20" i="4"/>
  <c r="BS20" i="4"/>
  <c r="BP20" i="4"/>
  <c r="BN20" i="4"/>
  <c r="BK20" i="4"/>
  <c r="BU19" i="4"/>
  <c r="BS19" i="4"/>
  <c r="BP19" i="4"/>
  <c r="BN19" i="4"/>
  <c r="BK19" i="4"/>
  <c r="BU18" i="4"/>
  <c r="BS18" i="4"/>
  <c r="BP18" i="4"/>
  <c r="BN18" i="4"/>
  <c r="BK18" i="4"/>
  <c r="BU17" i="4"/>
  <c r="BS17" i="4"/>
  <c r="BP17" i="4"/>
  <c r="BN17" i="4"/>
  <c r="BK17" i="4"/>
  <c r="BU16" i="4"/>
  <c r="BS16" i="4"/>
  <c r="BP16" i="4"/>
  <c r="BN16" i="4"/>
  <c r="BK16" i="4"/>
  <c r="BU15" i="4"/>
  <c r="BS15" i="4"/>
  <c r="BP15" i="4"/>
  <c r="BN15" i="4"/>
  <c r="BK15" i="4"/>
  <c r="BU14" i="4"/>
  <c r="BS14" i="4"/>
  <c r="BP14" i="4"/>
  <c r="BN14" i="4"/>
  <c r="BK14" i="4"/>
  <c r="BU13" i="4"/>
  <c r="BS13" i="4"/>
  <c r="BP13" i="4"/>
  <c r="BN13" i="4"/>
  <c r="BK13" i="4"/>
  <c r="BU12" i="4"/>
  <c r="BS12" i="4"/>
  <c r="BP12" i="4"/>
  <c r="BN12" i="4"/>
  <c r="BK12" i="4"/>
  <c r="BU11" i="4"/>
  <c r="BS11" i="4"/>
  <c r="BP11" i="4"/>
  <c r="BN11" i="4"/>
  <c r="BK11" i="4"/>
  <c r="BU10" i="4"/>
  <c r="BS10" i="4"/>
  <c r="BP10" i="4"/>
  <c r="BN10" i="4"/>
  <c r="BK10" i="4"/>
  <c r="BU9" i="4"/>
  <c r="BS9" i="4"/>
  <c r="BP9" i="4"/>
  <c r="BN9" i="4"/>
  <c r="BK9" i="4"/>
  <c r="BU8" i="4"/>
  <c r="BS8" i="4"/>
  <c r="BP8" i="4"/>
  <c r="BN8" i="4"/>
  <c r="BK8" i="4"/>
  <c r="BU7" i="4"/>
  <c r="BS7" i="4"/>
  <c r="BP7" i="4"/>
  <c r="BN7" i="4"/>
  <c r="BK7" i="4"/>
  <c r="BU6" i="4"/>
  <c r="BS6" i="4"/>
  <c r="BP6" i="4"/>
  <c r="BN6" i="4"/>
  <c r="BK6" i="4"/>
  <c r="BU5" i="4"/>
  <c r="BS5" i="4"/>
  <c r="BP5" i="4"/>
  <c r="BN5" i="4"/>
  <c r="BK5" i="4"/>
  <c r="BU4" i="4"/>
  <c r="BS4" i="4"/>
  <c r="BP4" i="4"/>
  <c r="BN4" i="4"/>
  <c r="BK4" i="4"/>
  <c r="BU3" i="4"/>
  <c r="BS3" i="4"/>
  <c r="BP3" i="4"/>
  <c r="BN3" i="4"/>
  <c r="BK3" i="4"/>
  <c r="BU2" i="4"/>
  <c r="BS2" i="4"/>
  <c r="BP2" i="4"/>
  <c r="BN2" i="4"/>
  <c r="BK2" i="4"/>
  <c r="BK242" i="4" l="1"/>
  <c r="CA250" i="4"/>
  <c r="BZ105" i="4"/>
  <c r="CA105" i="4" s="1"/>
  <c r="BZ37" i="4"/>
  <c r="CA37" i="4" s="1"/>
  <c r="CA61" i="4"/>
  <c r="BZ240" i="4"/>
  <c r="CA240" i="4" s="1"/>
  <c r="BZ174" i="4"/>
  <c r="CA174" i="4" s="1"/>
  <c r="CA229" i="4"/>
  <c r="BZ241" i="4"/>
  <c r="CA241" i="4" s="1"/>
  <c r="BZ262" i="4"/>
  <c r="CA262" i="4" s="1"/>
  <c r="BK263" i="4"/>
  <c r="BZ119" i="4"/>
  <c r="CA119" i="4" s="1"/>
  <c r="BZ225" i="4"/>
  <c r="CA225" i="4" s="1"/>
  <c r="BZ41" i="4"/>
  <c r="CA41" i="4" s="1"/>
  <c r="BZ94" i="4"/>
  <c r="CA94" i="4" s="1"/>
  <c r="BZ264" i="4"/>
  <c r="CA264" i="4" s="1"/>
  <c r="BZ138" i="4"/>
  <c r="CA138" i="4" s="1"/>
  <c r="BZ173" i="4"/>
  <c r="CA173" i="4" s="1"/>
  <c r="BZ243" i="4"/>
  <c r="CA243" i="4" s="1"/>
  <c r="BZ261" i="4"/>
  <c r="CA261" i="4" s="1"/>
  <c r="BZ312" i="4"/>
  <c r="CA312" i="4" s="1"/>
  <c r="BV105" i="4"/>
  <c r="BQ266" i="4"/>
  <c r="BV268" i="4"/>
  <c r="BQ308" i="4"/>
  <c r="BQ311" i="4"/>
  <c r="CA163" i="4"/>
  <c r="CA255" i="4"/>
  <c r="BV119" i="4"/>
  <c r="BV140" i="4"/>
  <c r="BQ142" i="4"/>
  <c r="BQ15" i="4"/>
  <c r="BQ23" i="4"/>
  <c r="BV33" i="4"/>
  <c r="BQ51" i="4"/>
  <c r="BV80" i="4"/>
  <c r="BV85" i="4"/>
  <c r="BQ219" i="4"/>
  <c r="CA28" i="4"/>
  <c r="CA47" i="4"/>
  <c r="CA49" i="4"/>
  <c r="CA92" i="4"/>
  <c r="CA95" i="4"/>
  <c r="CA103" i="4"/>
  <c r="CA108" i="4"/>
  <c r="CA112" i="4"/>
  <c r="CA152" i="4"/>
  <c r="CA180" i="4"/>
  <c r="CA200" i="4"/>
  <c r="CA236" i="4"/>
  <c r="CA246" i="4"/>
  <c r="CA258" i="4"/>
  <c r="BQ7" i="4"/>
  <c r="BV87" i="4"/>
  <c r="BQ182" i="4"/>
  <c r="BQ189" i="4"/>
  <c r="BV194" i="4"/>
  <c r="BQ242" i="4"/>
  <c r="BV244" i="4"/>
  <c r="BQ237" i="4"/>
  <c r="BV239" i="4"/>
  <c r="BV259" i="4"/>
  <c r="BQ70" i="4"/>
  <c r="BQ74" i="4"/>
  <c r="BV178" i="4"/>
  <c r="BQ47" i="4"/>
  <c r="BQ57" i="4"/>
  <c r="BQ61" i="4"/>
  <c r="BV78" i="4"/>
  <c r="BV95" i="4"/>
  <c r="BQ100" i="4"/>
  <c r="BV102" i="4"/>
  <c r="BQ234" i="4"/>
  <c r="BV249" i="4"/>
  <c r="BQ254" i="4"/>
  <c r="BQ13" i="4"/>
  <c r="BQ14" i="4"/>
  <c r="BQ26" i="4"/>
  <c r="BV177" i="4"/>
  <c r="BV192" i="4"/>
  <c r="BV266" i="4"/>
  <c r="BQ281" i="4"/>
  <c r="BQ317" i="4"/>
  <c r="BV318" i="4"/>
  <c r="CA14" i="4"/>
  <c r="CA3" i="4"/>
  <c r="CA7" i="4"/>
  <c r="CA11" i="4"/>
  <c r="CA15" i="4"/>
  <c r="CA19" i="4"/>
  <c r="CA23" i="4"/>
  <c r="CA52" i="4"/>
  <c r="CA76" i="4"/>
  <c r="CA102" i="4"/>
  <c r="CA114" i="4"/>
  <c r="CA121" i="4"/>
  <c r="CA125" i="4"/>
  <c r="CA132" i="4"/>
  <c r="CA161" i="4"/>
  <c r="CA193" i="4"/>
  <c r="CA202" i="4"/>
  <c r="CA223" i="4"/>
  <c r="CA230" i="4"/>
  <c r="CA232" i="4"/>
  <c r="CA253" i="4"/>
  <c r="CA269" i="4"/>
  <c r="CA275" i="4"/>
  <c r="CA281" i="4"/>
  <c r="CA302" i="4"/>
  <c r="CA317" i="4"/>
  <c r="BV83" i="4"/>
  <c r="BQ86" i="4"/>
  <c r="BQ89" i="4"/>
  <c r="BQ92" i="4"/>
  <c r="BQ101" i="4"/>
  <c r="BQ145" i="4"/>
  <c r="BQ149" i="4"/>
  <c r="BV162" i="4"/>
  <c r="BQ175" i="4"/>
  <c r="BQ177" i="4"/>
  <c r="BQ181" i="4"/>
  <c r="BV193" i="4"/>
  <c r="BV201" i="4"/>
  <c r="BQ206" i="4"/>
  <c r="BQ210" i="4"/>
  <c r="BV219" i="4"/>
  <c r="BQ221" i="4"/>
  <c r="BV223" i="4"/>
  <c r="BV229" i="4"/>
  <c r="BQ251" i="4"/>
  <c r="BQ255" i="4"/>
  <c r="BV256" i="4"/>
  <c r="BV264" i="4"/>
  <c r="BQ19" i="4"/>
  <c r="BV106" i="4"/>
  <c r="BV230" i="4"/>
  <c r="BV181" i="4"/>
  <c r="BV218" i="4"/>
  <c r="BQ270" i="4"/>
  <c r="BQ291" i="4"/>
  <c r="BV191" i="4"/>
  <c r="BV227" i="4"/>
  <c r="BV231" i="4"/>
  <c r="BV233" i="4"/>
  <c r="BV245" i="4"/>
  <c r="BQ246" i="4"/>
  <c r="BV293" i="4"/>
  <c r="BQ303" i="4"/>
  <c r="BQ309" i="4"/>
  <c r="BV316" i="4"/>
  <c r="BV110" i="4"/>
  <c r="BQ116" i="4"/>
  <c r="BQ139" i="4"/>
  <c r="BQ143" i="4"/>
  <c r="BQ174" i="4"/>
  <c r="BQ178" i="4"/>
  <c r="BQ238" i="4"/>
  <c r="BQ5" i="4"/>
  <c r="BQ6" i="4"/>
  <c r="BV79" i="4"/>
  <c r="BQ81" i="4"/>
  <c r="BV82" i="4"/>
  <c r="BQ90" i="4"/>
  <c r="BV101" i="4"/>
  <c r="BQ163" i="4"/>
  <c r="BV165" i="4"/>
  <c r="BQ167" i="4"/>
  <c r="BV169" i="4"/>
  <c r="BQ171" i="4"/>
  <c r="BQ179" i="4"/>
  <c r="BQ240" i="4"/>
  <c r="BV258" i="4"/>
  <c r="BV272" i="4"/>
  <c r="BQ273" i="4"/>
  <c r="BQ292" i="4"/>
  <c r="BV294" i="4"/>
  <c r="BQ315" i="4"/>
  <c r="BV242" i="4"/>
  <c r="BQ261" i="4"/>
  <c r="BQ276" i="4"/>
  <c r="CA18" i="4"/>
  <c r="CA51" i="4"/>
  <c r="CA55" i="4"/>
  <c r="CA66" i="4"/>
  <c r="CA79" i="4"/>
  <c r="CA82" i="4"/>
  <c r="CA97" i="4"/>
  <c r="CA178" i="4"/>
  <c r="CA189" i="4"/>
  <c r="CA215" i="4"/>
  <c r="CA234" i="4"/>
  <c r="CA242" i="4"/>
  <c r="CA252" i="4"/>
  <c r="CA297" i="4"/>
  <c r="BQ227" i="4"/>
  <c r="BV248" i="4"/>
  <c r="BQ297" i="4"/>
  <c r="BV299" i="4"/>
  <c r="BQ304" i="4"/>
  <c r="BV319" i="4"/>
  <c r="BQ21" i="4"/>
  <c r="BQ40" i="4"/>
  <c r="BQ76" i="4"/>
  <c r="BV81" i="4"/>
  <c r="BV107" i="4"/>
  <c r="BV115" i="4"/>
  <c r="BV146" i="4"/>
  <c r="BV155" i="4"/>
  <c r="BV158" i="4"/>
  <c r="BQ22" i="4"/>
  <c r="BV46" i="4"/>
  <c r="BV74" i="4"/>
  <c r="BV76" i="4"/>
  <c r="BQ144" i="4"/>
  <c r="BV197" i="4"/>
  <c r="BQ207" i="4"/>
  <c r="BQ211" i="4"/>
  <c r="BV232" i="4"/>
  <c r="BV246" i="4"/>
  <c r="BQ305" i="4"/>
  <c r="BV320" i="4"/>
  <c r="BQ3" i="4"/>
  <c r="BV7" i="4"/>
  <c r="BQ36" i="4"/>
  <c r="BQ42" i="4"/>
  <c r="BV86" i="4"/>
  <c r="BQ93" i="4"/>
  <c r="BQ114" i="4"/>
  <c r="BQ148" i="4"/>
  <c r="BQ152" i="4"/>
  <c r="BV168" i="4"/>
  <c r="BV171" i="4"/>
  <c r="BV179" i="4"/>
  <c r="BV188" i="4"/>
  <c r="BV196" i="4"/>
  <c r="BV198" i="4"/>
  <c r="BQ202" i="4"/>
  <c r="BQ209" i="4"/>
  <c r="BQ218" i="4"/>
  <c r="BQ224" i="4"/>
  <c r="BQ236" i="4"/>
  <c r="BV243" i="4"/>
  <c r="BQ247" i="4"/>
  <c r="BQ253" i="4"/>
  <c r="BV260" i="4"/>
  <c r="BQ267" i="4"/>
  <c r="BV287" i="4"/>
  <c r="BQ302" i="4"/>
  <c r="BQ316" i="4"/>
  <c r="CA57" i="4"/>
  <c r="CA203" i="4"/>
  <c r="BV30" i="4"/>
  <c r="BV44" i="4"/>
  <c r="BV54" i="4"/>
  <c r="BV75" i="4"/>
  <c r="BQ150" i="4"/>
  <c r="BV215" i="4"/>
  <c r="BV221" i="4"/>
  <c r="BV250" i="4"/>
  <c r="BV261" i="4"/>
  <c r="BV276" i="4"/>
  <c r="CA123" i="4"/>
  <c r="CA247" i="4"/>
  <c r="CA130" i="4"/>
  <c r="CA204" i="4"/>
  <c r="CA231" i="4"/>
  <c r="CA29" i="4"/>
  <c r="CA127" i="4"/>
  <c r="CA167" i="4"/>
  <c r="CA227" i="4"/>
  <c r="CA233" i="4"/>
  <c r="CA276" i="4"/>
  <c r="CA63" i="4"/>
  <c r="CA109" i="4"/>
  <c r="CA245" i="4"/>
  <c r="CA248" i="4"/>
  <c r="CA260" i="4"/>
  <c r="CA136" i="4"/>
  <c r="CA171" i="4"/>
  <c r="CA259" i="4"/>
  <c r="CA26" i="4"/>
  <c r="CA42" i="4"/>
  <c r="CA116" i="4"/>
  <c r="CA226" i="4"/>
  <c r="CA251" i="4"/>
  <c r="CA273" i="4"/>
  <c r="CA6" i="4"/>
  <c r="CA22" i="4"/>
  <c r="CA33" i="4"/>
  <c r="CA50" i="4"/>
  <c r="CA106" i="4"/>
  <c r="CA120" i="4"/>
  <c r="CA144" i="4"/>
  <c r="CA153" i="4"/>
  <c r="CA159" i="4"/>
  <c r="CA196" i="4"/>
  <c r="CA238" i="4"/>
  <c r="CA267" i="4"/>
  <c r="CA292" i="4"/>
  <c r="CA304" i="4"/>
  <c r="CA314" i="4"/>
  <c r="CA56" i="4"/>
  <c r="BQ69" i="4"/>
  <c r="BQ147" i="4"/>
  <c r="BV149" i="4"/>
  <c r="BQ151" i="4"/>
  <c r="BQ18" i="4"/>
  <c r="BV52" i="4"/>
  <c r="BV67" i="4"/>
  <c r="BQ73" i="4"/>
  <c r="BQ141" i="4"/>
  <c r="BQ11" i="4"/>
  <c r="BV39" i="4"/>
  <c r="CA46" i="4"/>
  <c r="CA129" i="4"/>
  <c r="BQ10" i="4"/>
  <c r="BV38" i="4"/>
  <c r="BV43" i="4"/>
  <c r="BQ4" i="4"/>
  <c r="BV6" i="4"/>
  <c r="BQ12" i="4"/>
  <c r="BV14" i="4"/>
  <c r="BV15" i="4"/>
  <c r="BQ20" i="4"/>
  <c r="BV22" i="4"/>
  <c r="BV23" i="4"/>
  <c r="BQ27" i="4"/>
  <c r="CA27" i="4"/>
  <c r="BV29" i="4"/>
  <c r="CA32" i="4"/>
  <c r="CA48" i="4"/>
  <c r="BV51" i="4"/>
  <c r="BQ59" i="4"/>
  <c r="CA59" i="4"/>
  <c r="BV62" i="4"/>
  <c r="CA64" i="4"/>
  <c r="BQ68" i="4"/>
  <c r="CA68" i="4"/>
  <c r="BQ72" i="4"/>
  <c r="CA72" i="4"/>
  <c r="BQ87" i="4"/>
  <c r="BQ88" i="4"/>
  <c r="BV90" i="4"/>
  <c r="BQ156" i="4"/>
  <c r="BQ2" i="4"/>
  <c r="BQ9" i="4"/>
  <c r="CA10" i="4"/>
  <c r="BQ17" i="4"/>
  <c r="BQ25" i="4"/>
  <c r="BV77" i="4"/>
  <c r="BV187" i="4"/>
  <c r="BV222" i="4"/>
  <c r="CA235" i="4"/>
  <c r="BQ264" i="4"/>
  <c r="BQ265" i="4"/>
  <c r="CA265" i="4"/>
  <c r="CA291" i="4"/>
  <c r="CA294" i="4"/>
  <c r="BQ85" i="4"/>
  <c r="BV93" i="4"/>
  <c r="BQ99" i="4"/>
  <c r="CA100" i="4"/>
  <c r="BQ105" i="4"/>
  <c r="CA115" i="4"/>
  <c r="BQ118" i="4"/>
  <c r="CA128" i="4"/>
  <c r="CA134" i="4"/>
  <c r="BV138" i="4"/>
  <c r="CA141" i="4"/>
  <c r="BV145" i="4"/>
  <c r="BQ146" i="4"/>
  <c r="CA150" i="4"/>
  <c r="BV154" i="4"/>
  <c r="BV175" i="4"/>
  <c r="BV183" i="4"/>
  <c r="BQ185" i="4"/>
  <c r="BQ195" i="4"/>
  <c r="CA195" i="4"/>
  <c r="BV207" i="4"/>
  <c r="CA210" i="4"/>
  <c r="CA218" i="4"/>
  <c r="BV228" i="4"/>
  <c r="BV237" i="4"/>
  <c r="BV254" i="4"/>
  <c r="BQ263" i="4"/>
  <c r="BQ286" i="4"/>
  <c r="CA286" i="4"/>
  <c r="BV289" i="4"/>
  <c r="BQ320" i="4"/>
  <c r="BV3" i="4"/>
  <c r="BQ8" i="4"/>
  <c r="BV10" i="4"/>
  <c r="BV11" i="4"/>
  <c r="BQ16" i="4"/>
  <c r="BV18" i="4"/>
  <c r="BV19" i="4"/>
  <c r="BQ24" i="4"/>
  <c r="BV26" i="4"/>
  <c r="BQ30" i="4"/>
  <c r="CA30" i="4"/>
  <c r="BV32" i="4"/>
  <c r="BQ38" i="4"/>
  <c r="CA38" i="4"/>
  <c r="CA39" i="4"/>
  <c r="BQ41" i="4"/>
  <c r="BV42" i="4"/>
  <c r="CA44" i="4"/>
  <c r="BV49" i="4"/>
  <c r="BQ53" i="4"/>
  <c r="CA53" i="4"/>
  <c r="CA58" i="4"/>
  <c r="BV60" i="4"/>
  <c r="BQ66" i="4"/>
  <c r="BV68" i="4"/>
  <c r="BV73" i="4"/>
  <c r="BQ80" i="4"/>
  <c r="BQ98" i="4"/>
  <c r="CA107" i="4"/>
  <c r="BQ154" i="4"/>
  <c r="BQ160" i="4"/>
  <c r="CA162" i="4"/>
  <c r="CA166" i="4"/>
  <c r="BV182" i="4"/>
  <c r="CA191" i="4"/>
  <c r="CA194" i="4"/>
  <c r="BQ222" i="4"/>
  <c r="BV235" i="4"/>
  <c r="CA237" i="4"/>
  <c r="BV240" i="4"/>
  <c r="CA244" i="4"/>
  <c r="BQ248" i="4"/>
  <c r="BQ249" i="4"/>
  <c r="CA249" i="4"/>
  <c r="BV252" i="4"/>
  <c r="CA254" i="4"/>
  <c r="BV257" i="4"/>
  <c r="CA266" i="4"/>
  <c r="BV269" i="4"/>
  <c r="CA277" i="4"/>
  <c r="BV279" i="4"/>
  <c r="BV285" i="4"/>
  <c r="CA290" i="4"/>
  <c r="BV298" i="4"/>
  <c r="BQ300" i="4"/>
  <c r="CA300" i="4"/>
  <c r="BV176" i="4"/>
  <c r="BQ186" i="4"/>
  <c r="BQ187" i="4"/>
  <c r="CA187" i="4"/>
  <c r="CA192" i="4"/>
  <c r="BV203" i="4"/>
  <c r="BQ205" i="4"/>
  <c r="CA206" i="4"/>
  <c r="BV209" i="4"/>
  <c r="BV211" i="4"/>
  <c r="BQ215" i="4"/>
  <c r="BQ216" i="4"/>
  <c r="CA222" i="4"/>
  <c r="BV226" i="4"/>
  <c r="CA228" i="4"/>
  <c r="CA239" i="4"/>
  <c r="BQ256" i="4"/>
  <c r="CA256" i="4"/>
  <c r="BQ257" i="4"/>
  <c r="CA257" i="4"/>
  <c r="BV263" i="4"/>
  <c r="CA268" i="4"/>
  <c r="BQ269" i="4"/>
  <c r="CA271" i="4"/>
  <c r="BQ279" i="4"/>
  <c r="CA279" i="4"/>
  <c r="BV280" i="4"/>
  <c r="BQ282" i="4"/>
  <c r="CA289" i="4"/>
  <c r="BV291" i="4"/>
  <c r="BV296" i="4"/>
  <c r="BV301" i="4"/>
  <c r="BQ312" i="4"/>
  <c r="BV315" i="4"/>
  <c r="CA155" i="4"/>
  <c r="BQ157" i="4"/>
  <c r="CA158" i="4"/>
  <c r="BV163" i="4"/>
  <c r="CA164" i="4"/>
  <c r="BV167" i="4"/>
  <c r="CA169" i="4"/>
  <c r="CA170" i="4"/>
  <c r="BV172" i="4"/>
  <c r="BQ176" i="4"/>
  <c r="BV180" i="4"/>
  <c r="BQ184" i="4"/>
  <c r="CA184" i="4"/>
  <c r="BV185" i="4"/>
  <c r="BQ190" i="4"/>
  <c r="CA190" i="4"/>
  <c r="BV200" i="4"/>
  <c r="BV205" i="4"/>
  <c r="BQ213" i="4"/>
  <c r="BQ223" i="4"/>
  <c r="BQ231" i="4"/>
  <c r="BV234" i="4"/>
  <c r="BQ244" i="4"/>
  <c r="BV251" i="4"/>
  <c r="BQ258" i="4"/>
  <c r="BQ259" i="4"/>
  <c r="BV267" i="4"/>
  <c r="CA270" i="4"/>
  <c r="BQ272" i="4"/>
  <c r="CA272" i="4"/>
  <c r="BV274" i="4"/>
  <c r="BV278" i="4"/>
  <c r="BV281" i="4"/>
  <c r="BV282" i="4"/>
  <c r="BQ283" i="4"/>
  <c r="CA283" i="4"/>
  <c r="BV284" i="4"/>
  <c r="BQ290" i="4"/>
  <c r="BV302" i="4"/>
  <c r="BQ307" i="4"/>
  <c r="BQ313" i="4"/>
  <c r="CA313" i="4"/>
  <c r="BV317" i="4"/>
  <c r="BQ318" i="4"/>
  <c r="CA319" i="4"/>
  <c r="BV2" i="4"/>
  <c r="BV5" i="4"/>
  <c r="BV9" i="4"/>
  <c r="BV13" i="4"/>
  <c r="BV17" i="4"/>
  <c r="BV21" i="4"/>
  <c r="BV25" i="4"/>
  <c r="BQ31" i="4"/>
  <c r="CA31" i="4"/>
  <c r="BK120" i="4"/>
  <c r="BV37" i="4"/>
  <c r="BV72" i="4"/>
  <c r="CA89" i="4"/>
  <c r="CA98" i="4"/>
  <c r="CA104" i="4"/>
  <c r="CA122" i="4"/>
  <c r="CA135" i="4"/>
  <c r="BK117" i="4"/>
  <c r="CA2" i="4"/>
  <c r="BV4" i="4"/>
  <c r="CA5" i="4"/>
  <c r="BV8" i="4"/>
  <c r="CA9" i="4"/>
  <c r="BV12" i="4"/>
  <c r="CA13" i="4"/>
  <c r="BV16" i="4"/>
  <c r="CA17" i="4"/>
  <c r="BV20" i="4"/>
  <c r="CA21" i="4"/>
  <c r="BV24" i="4"/>
  <c r="CA25" i="4"/>
  <c r="BV28" i="4"/>
  <c r="BV31" i="4"/>
  <c r="BQ33" i="4"/>
  <c r="BV36" i="4"/>
  <c r="BQ37" i="4"/>
  <c r="CA40" i="4"/>
  <c r="BV48" i="4"/>
  <c r="BV58" i="4"/>
  <c r="CA62" i="4"/>
  <c r="BQ65" i="4"/>
  <c r="CA65" i="4"/>
  <c r="BQ71" i="4"/>
  <c r="BQ77" i="4"/>
  <c r="CA77" i="4"/>
  <c r="CA81" i="4"/>
  <c r="BV84" i="4"/>
  <c r="BV88" i="4"/>
  <c r="BV89" i="4"/>
  <c r="BV91" i="4"/>
  <c r="BV92" i="4"/>
  <c r="BV94" i="4"/>
  <c r="BV99" i="4"/>
  <c r="BK101" i="4"/>
  <c r="BV103" i="4"/>
  <c r="BQ107" i="4"/>
  <c r="BV109" i="4"/>
  <c r="BQ117" i="4"/>
  <c r="CA118" i="4"/>
  <c r="CA126" i="4"/>
  <c r="CA133" i="4"/>
  <c r="CA139" i="4"/>
  <c r="CA4" i="4"/>
  <c r="CA8" i="4"/>
  <c r="CA12" i="4"/>
  <c r="CA16" i="4"/>
  <c r="CA20" i="4"/>
  <c r="CA24" i="4"/>
  <c r="BV27" i="4"/>
  <c r="CA36" i="4"/>
  <c r="BQ39" i="4"/>
  <c r="BV40" i="4"/>
  <c r="CA43" i="4"/>
  <c r="BQ45" i="4"/>
  <c r="CA45" i="4"/>
  <c r="BV50" i="4"/>
  <c r="CA54" i="4"/>
  <c r="BV69" i="4"/>
  <c r="BV70" i="4"/>
  <c r="BQ78" i="4"/>
  <c r="BK98" i="4"/>
  <c r="CA110" i="4"/>
  <c r="CA111" i="4"/>
  <c r="BV120" i="4"/>
  <c r="CA124" i="4"/>
  <c r="CA131" i="4"/>
  <c r="CA137" i="4"/>
  <c r="BQ138" i="4"/>
  <c r="BQ140" i="4"/>
  <c r="BV150" i="4"/>
  <c r="BV41" i="4"/>
  <c r="BV45" i="4"/>
  <c r="BV71" i="4"/>
  <c r="BQ82" i="4"/>
  <c r="CA83" i="4"/>
  <c r="BQ84" i="4"/>
  <c r="BQ91" i="4"/>
  <c r="BQ96" i="4"/>
  <c r="CA96" i="4"/>
  <c r="BV98" i="4"/>
  <c r="CA99" i="4"/>
  <c r="CA101" i="4"/>
  <c r="BV104" i="4"/>
  <c r="BV111" i="4"/>
  <c r="BQ121" i="4"/>
  <c r="BV122" i="4"/>
  <c r="BQ123" i="4"/>
  <c r="BV124" i="4"/>
  <c r="BQ125" i="4"/>
  <c r="BV126" i="4"/>
  <c r="BQ127" i="4"/>
  <c r="BV128" i="4"/>
  <c r="BQ129" i="4"/>
  <c r="BQ130" i="4"/>
  <c r="BV131" i="4"/>
  <c r="BQ132" i="4"/>
  <c r="BV133" i="4"/>
  <c r="BV134" i="4"/>
  <c r="BV135" i="4"/>
  <c r="BQ136" i="4"/>
  <c r="BV137" i="4"/>
  <c r="BV142" i="4"/>
  <c r="CA143" i="4"/>
  <c r="CA149" i="4"/>
  <c r="BQ153" i="4"/>
  <c r="BV166" i="4"/>
  <c r="BQ228" i="4"/>
  <c r="BQ232" i="4"/>
  <c r="BQ239" i="4"/>
  <c r="BQ268" i="4"/>
  <c r="BQ43" i="4"/>
  <c r="BV47" i="4"/>
  <c r="BQ49" i="4"/>
  <c r="BV53" i="4"/>
  <c r="BQ55" i="4"/>
  <c r="BV56" i="4"/>
  <c r="CA60" i="4"/>
  <c r="BQ63" i="4"/>
  <c r="BV64" i="4"/>
  <c r="CA67" i="4"/>
  <c r="CA71" i="4"/>
  <c r="BQ75" i="4"/>
  <c r="BQ79" i="4"/>
  <c r="BQ83" i="4"/>
  <c r="CA87" i="4"/>
  <c r="BV97" i="4"/>
  <c r="BV100" i="4"/>
  <c r="BQ102" i="4"/>
  <c r="BV108" i="4"/>
  <c r="BV112" i="4"/>
  <c r="BQ113" i="4"/>
  <c r="CA113" i="4"/>
  <c r="CA117" i="4"/>
  <c r="BQ119" i="4"/>
  <c r="BV144" i="4"/>
  <c r="CA145" i="4"/>
  <c r="BV147" i="4"/>
  <c r="CA148" i="4"/>
  <c r="CA156" i="4"/>
  <c r="CA168" i="4"/>
  <c r="BQ241" i="4"/>
  <c r="BQ159" i="4"/>
  <c r="BV160" i="4"/>
  <c r="BQ165" i="4"/>
  <c r="CA165" i="4"/>
  <c r="CA172" i="4"/>
  <c r="BQ173" i="4"/>
  <c r="BV184" i="4"/>
  <c r="BQ188" i="4"/>
  <c r="BQ197" i="4"/>
  <c r="CA197" i="4"/>
  <c r="CA205" i="4"/>
  <c r="BQ208" i="4"/>
  <c r="BQ212" i="4"/>
  <c r="CA213" i="4"/>
  <c r="CA216" i="4"/>
  <c r="BK223" i="4"/>
  <c r="BV224" i="4"/>
  <c r="BQ230" i="4"/>
  <c r="BQ235" i="4"/>
  <c r="BV238" i="4"/>
  <c r="BQ250" i="4"/>
  <c r="BK303" i="4"/>
  <c r="BV170" i="4"/>
  <c r="BV174" i="4"/>
  <c r="CA176" i="4"/>
  <c r="BV186" i="4"/>
  <c r="BV189" i="4"/>
  <c r="BV190" i="4"/>
  <c r="CA198" i="4"/>
  <c r="BQ214" i="4"/>
  <c r="BQ217" i="4"/>
  <c r="BQ220" i="4"/>
  <c r="BV225" i="4"/>
  <c r="BQ229" i="4"/>
  <c r="BQ233" i="4"/>
  <c r="BV236" i="4"/>
  <c r="BQ243" i="4"/>
  <c r="BQ245" i="4"/>
  <c r="BV253" i="4"/>
  <c r="BQ278" i="4"/>
  <c r="CA278" i="4"/>
  <c r="BQ310" i="4"/>
  <c r="BV151" i="4"/>
  <c r="BV153" i="4"/>
  <c r="BQ155" i="4"/>
  <c r="CA157" i="4"/>
  <c r="BQ158" i="4"/>
  <c r="CA160" i="4"/>
  <c r="BQ161" i="4"/>
  <c r="BV164" i="4"/>
  <c r="BQ169" i="4"/>
  <c r="BQ180" i="4"/>
  <c r="CA182" i="4"/>
  <c r="BQ183" i="4"/>
  <c r="BQ191" i="4"/>
  <c r="BQ193" i="4"/>
  <c r="BV195" i="4"/>
  <c r="BQ199" i="4"/>
  <c r="CA199" i="4"/>
  <c r="CA201" i="4"/>
  <c r="BV204" i="4"/>
  <c r="CA208" i="4"/>
  <c r="CA212" i="4"/>
  <c r="BV213" i="4"/>
  <c r="BV216" i="4"/>
  <c r="CA220" i="4"/>
  <c r="BV247" i="4"/>
  <c r="BQ252" i="4"/>
  <c r="BV255" i="4"/>
  <c r="BQ260" i="4"/>
  <c r="BQ262" i="4"/>
  <c r="BV265" i="4"/>
  <c r="BV275" i="4"/>
  <c r="BQ306" i="4"/>
  <c r="BV312" i="4"/>
  <c r="BV313" i="4"/>
  <c r="BV314" i="4"/>
  <c r="BQ204" i="4"/>
  <c r="BV214" i="4"/>
  <c r="BV217" i="4"/>
  <c r="BV220" i="4"/>
  <c r="CA224" i="4"/>
  <c r="BV241" i="4"/>
  <c r="CA263" i="4"/>
  <c r="BV271" i="4"/>
  <c r="BV273" i="4"/>
  <c r="BQ274" i="4"/>
  <c r="CA274" i="4"/>
  <c r="BQ275" i="4"/>
  <c r="BV277" i="4"/>
  <c r="CA282" i="4"/>
  <c r="CA287" i="4"/>
  <c r="BQ288" i="4"/>
  <c r="CA288" i="4"/>
  <c r="BQ295" i="4"/>
  <c r="CA295" i="4"/>
  <c r="CA296" i="4"/>
  <c r="BQ298" i="4"/>
  <c r="CA298" i="4"/>
  <c r="CA315" i="4"/>
  <c r="BV262" i="4"/>
  <c r="BQ277" i="4"/>
  <c r="BQ284" i="4"/>
  <c r="CA284" i="4"/>
  <c r="BV288" i="4"/>
  <c r="BQ294" i="4"/>
  <c r="BV295" i="4"/>
  <c r="BQ299" i="4"/>
  <c r="CA299" i="4"/>
  <c r="BV303" i="4"/>
  <c r="BV305" i="4"/>
  <c r="CA306" i="4"/>
  <c r="BV307" i="4"/>
  <c r="BV308" i="4"/>
  <c r="BV309" i="4"/>
  <c r="CA310" i="4"/>
  <c r="BV311" i="4"/>
  <c r="BQ314" i="4"/>
  <c r="CA318" i="4"/>
  <c r="BQ319" i="4"/>
  <c r="BQ280" i="4"/>
  <c r="CA280" i="4"/>
  <c r="BV283" i="4"/>
  <c r="BQ285" i="4"/>
  <c r="CA285" i="4"/>
  <c r="BV286" i="4"/>
  <c r="BQ287" i="4"/>
  <c r="BQ289" i="4"/>
  <c r="BV290" i="4"/>
  <c r="BV292" i="4"/>
  <c r="BQ293" i="4"/>
  <c r="CA293" i="4"/>
  <c r="BQ296" i="4"/>
  <c r="BV297" i="4"/>
  <c r="BV300" i="4"/>
  <c r="BQ301" i="4"/>
  <c r="CA301" i="4"/>
  <c r="CA316" i="4"/>
  <c r="CA320" i="4"/>
  <c r="BK55" i="4"/>
  <c r="BQ29" i="4"/>
  <c r="BQ44" i="4"/>
  <c r="BQ46" i="4"/>
  <c r="BQ48" i="4"/>
  <c r="BQ50" i="4"/>
  <c r="BQ52" i="4"/>
  <c r="BQ54" i="4"/>
  <c r="BV118" i="4"/>
  <c r="BK121" i="4"/>
  <c r="CA147" i="4"/>
  <c r="BV148" i="4"/>
  <c r="BQ28" i="4"/>
  <c r="BQ32" i="4"/>
  <c r="BV117" i="4"/>
  <c r="CA140" i="4"/>
  <c r="BV141" i="4"/>
  <c r="CA146" i="4"/>
  <c r="BV55" i="4"/>
  <c r="BQ56" i="4"/>
  <c r="BV57" i="4"/>
  <c r="BQ58" i="4"/>
  <c r="BV59" i="4"/>
  <c r="BQ60" i="4"/>
  <c r="BV61" i="4"/>
  <c r="BQ62" i="4"/>
  <c r="BV63" i="4"/>
  <c r="BQ64" i="4"/>
  <c r="BV65" i="4"/>
  <c r="BV66" i="4"/>
  <c r="BQ67" i="4"/>
  <c r="CA142" i="4"/>
  <c r="BV143" i="4"/>
  <c r="BK96" i="4"/>
  <c r="BK102" i="4"/>
  <c r="BV139" i="4"/>
  <c r="CA151" i="4"/>
  <c r="CA70" i="4"/>
  <c r="CA74" i="4"/>
  <c r="CA75" i="4"/>
  <c r="CA78" i="4"/>
  <c r="CA80" i="4"/>
  <c r="CA84" i="4"/>
  <c r="CA85" i="4"/>
  <c r="CA86" i="4"/>
  <c r="CA88" i="4"/>
  <c r="CA90" i="4"/>
  <c r="CA91" i="4"/>
  <c r="CA93" i="4"/>
  <c r="BQ94" i="4"/>
  <c r="BQ95" i="4"/>
  <c r="BV96" i="4"/>
  <c r="BQ97" i="4"/>
  <c r="BQ103" i="4"/>
  <c r="BQ104" i="4"/>
  <c r="BQ106" i="4"/>
  <c r="BQ108" i="4"/>
  <c r="BQ109" i="4"/>
  <c r="BQ110" i="4"/>
  <c r="BQ111" i="4"/>
  <c r="BQ112" i="4"/>
  <c r="BV113" i="4"/>
  <c r="BV114" i="4"/>
  <c r="BQ115" i="4"/>
  <c r="BV116" i="4"/>
  <c r="BQ120" i="4"/>
  <c r="BV121" i="4"/>
  <c r="BQ122" i="4"/>
  <c r="BV123" i="4"/>
  <c r="BQ124" i="4"/>
  <c r="BV125" i="4"/>
  <c r="BQ126" i="4"/>
  <c r="BV127" i="4"/>
  <c r="BQ128" i="4"/>
  <c r="BV129" i="4"/>
  <c r="BV130" i="4"/>
  <c r="BQ131" i="4"/>
  <c r="BV132" i="4"/>
  <c r="BQ133" i="4"/>
  <c r="BQ134" i="4"/>
  <c r="BQ135" i="4"/>
  <c r="BV136" i="4"/>
  <c r="BQ137" i="4"/>
  <c r="CA154" i="4"/>
  <c r="BQ225" i="4"/>
  <c r="CA69" i="4"/>
  <c r="CA73" i="4"/>
  <c r="BK104" i="4"/>
  <c r="BK191" i="4"/>
  <c r="BK172" i="4"/>
  <c r="BV173" i="4"/>
  <c r="BK198" i="4"/>
  <c r="BV152" i="4"/>
  <c r="BV156" i="4"/>
  <c r="BV157" i="4"/>
  <c r="BV159" i="4"/>
  <c r="BV161" i="4"/>
  <c r="BQ164" i="4"/>
  <c r="BQ166" i="4"/>
  <c r="BQ168" i="4"/>
  <c r="BQ170" i="4"/>
  <c r="BQ172" i="4"/>
  <c r="CA175" i="4"/>
  <c r="CA177" i="4"/>
  <c r="CA179" i="4"/>
  <c r="CA181" i="4"/>
  <c r="CA183" i="4"/>
  <c r="CA185" i="4"/>
  <c r="CA186" i="4"/>
  <c r="CA188" i="4"/>
  <c r="BQ192" i="4"/>
  <c r="BQ194" i="4"/>
  <c r="BQ196" i="4"/>
  <c r="BQ198" i="4"/>
  <c r="BV199" i="4"/>
  <c r="BQ200" i="4"/>
  <c r="BQ201" i="4"/>
  <c r="BV202" i="4"/>
  <c r="BQ203" i="4"/>
  <c r="BK204" i="4"/>
  <c r="BQ226" i="4"/>
  <c r="BV206" i="4"/>
  <c r="CA207" i="4"/>
  <c r="BV208" i="4"/>
  <c r="CA209" i="4"/>
  <c r="BV210" i="4"/>
  <c r="CA211" i="4"/>
  <c r="BV212" i="4"/>
  <c r="CA214" i="4"/>
  <c r="CA217" i="4"/>
  <c r="CA219" i="4"/>
  <c r="CA221" i="4"/>
  <c r="BV270" i="4"/>
  <c r="CA303" i="4"/>
  <c r="BV304" i="4"/>
  <c r="CA305" i="4"/>
  <c r="BV306" i="4"/>
  <c r="CA307" i="4"/>
  <c r="CA308" i="4"/>
  <c r="CA309" i="4"/>
  <c r="BV310" i="4"/>
  <c r="CA311" i="4"/>
  <c r="H2" i="4" l="1"/>
  <c r="I1679" i="16" l="1"/>
  <c r="I1678" i="16"/>
  <c r="I1677" i="16"/>
  <c r="I1676" i="16"/>
  <c r="I1675" i="16"/>
  <c r="I1674" i="16"/>
  <c r="I1673" i="16"/>
  <c r="I1672" i="16"/>
  <c r="I1671" i="16"/>
  <c r="I1670" i="16"/>
  <c r="I1669" i="16"/>
  <c r="I1668" i="16"/>
  <c r="I1667" i="16"/>
  <c r="I1666" i="16"/>
  <c r="I1665" i="16"/>
  <c r="I1664" i="16"/>
  <c r="I1663" i="16"/>
  <c r="I1662" i="16"/>
  <c r="I1661" i="16"/>
  <c r="I1660" i="16"/>
  <c r="I1659" i="16"/>
  <c r="I1658" i="16"/>
  <c r="I1657" i="16"/>
  <c r="I1656" i="16"/>
  <c r="I1655" i="16"/>
  <c r="I1654" i="16"/>
  <c r="I1653" i="16"/>
  <c r="I1652" i="16"/>
  <c r="I1651" i="16"/>
  <c r="I1650" i="16"/>
  <c r="I1649" i="16"/>
  <c r="I1648" i="16"/>
  <c r="I1647" i="16"/>
  <c r="I1646" i="16"/>
  <c r="I1645" i="16"/>
  <c r="I1644" i="16"/>
  <c r="I1643" i="16"/>
  <c r="I1642" i="16"/>
  <c r="I1641" i="16"/>
  <c r="I1640" i="16"/>
  <c r="I1639" i="16"/>
  <c r="I1638" i="16"/>
  <c r="I1637" i="16"/>
  <c r="I1636" i="16"/>
  <c r="I1635" i="16"/>
  <c r="I1634" i="16"/>
  <c r="I1633" i="16"/>
  <c r="I1632" i="16"/>
  <c r="I1631" i="16"/>
  <c r="I1630" i="16"/>
  <c r="I1629" i="16"/>
  <c r="I1628" i="16"/>
  <c r="I1627" i="16"/>
  <c r="I1626" i="16"/>
  <c r="I1625" i="16"/>
  <c r="I1624" i="16"/>
  <c r="I1623" i="16"/>
  <c r="I1622" i="16"/>
  <c r="I1621" i="16"/>
  <c r="I1620" i="16"/>
  <c r="I1619" i="16"/>
  <c r="I1618" i="16"/>
  <c r="I1617" i="16"/>
  <c r="I1616" i="16"/>
  <c r="I1615" i="16"/>
  <c r="I1614" i="16"/>
  <c r="I1613" i="16"/>
  <c r="I1612" i="16"/>
  <c r="I1611" i="16"/>
  <c r="I1610" i="16"/>
  <c r="I1609" i="16"/>
  <c r="I1608" i="16"/>
  <c r="I1607" i="16"/>
  <c r="I1606" i="16"/>
  <c r="I1605" i="16"/>
  <c r="I1604" i="16"/>
  <c r="I1603" i="16"/>
  <c r="I1602" i="16"/>
  <c r="I1601" i="16"/>
  <c r="I1600" i="16"/>
  <c r="I1599" i="16"/>
  <c r="I1598" i="16"/>
  <c r="I1597" i="16"/>
  <c r="I1596" i="16"/>
  <c r="I1595" i="16"/>
  <c r="I1594" i="16"/>
  <c r="I1593" i="16"/>
  <c r="I1592" i="16"/>
  <c r="I1591" i="16"/>
  <c r="I1590" i="16"/>
  <c r="I1588" i="16"/>
  <c r="I1587" i="16"/>
  <c r="I1586" i="16"/>
  <c r="I1585" i="16"/>
  <c r="I1584" i="16"/>
  <c r="I1583" i="16"/>
  <c r="I1582" i="16"/>
  <c r="I1581" i="16"/>
  <c r="I1580" i="16"/>
  <c r="I1579" i="16"/>
  <c r="I1578" i="16"/>
  <c r="I1577" i="16"/>
  <c r="I1576" i="16"/>
  <c r="I1575" i="16"/>
  <c r="I1574" i="16"/>
  <c r="I1573" i="16"/>
  <c r="I1572" i="16"/>
  <c r="I1571" i="16"/>
  <c r="I1570" i="16"/>
  <c r="I1569" i="16"/>
  <c r="I1568" i="16"/>
  <c r="I1567" i="16"/>
  <c r="I1566" i="16"/>
  <c r="I1565" i="16"/>
  <c r="I1564" i="16"/>
  <c r="I1563" i="16"/>
  <c r="I1562" i="16"/>
  <c r="I1561" i="16"/>
  <c r="I1560" i="16"/>
  <c r="I1559" i="16"/>
  <c r="I1558" i="16"/>
  <c r="I1557" i="16"/>
  <c r="I1556" i="16"/>
  <c r="I1555" i="16"/>
  <c r="I1554" i="16"/>
  <c r="I1553" i="16"/>
  <c r="I1552" i="16"/>
  <c r="I1551" i="16"/>
  <c r="I1550" i="16"/>
  <c r="I1549" i="16"/>
  <c r="I1548" i="16"/>
  <c r="I1547" i="16"/>
  <c r="I1546" i="16"/>
  <c r="I1545" i="16"/>
  <c r="I1544" i="16"/>
  <c r="I1543" i="16"/>
  <c r="I1542" i="16"/>
  <c r="I1541" i="16"/>
  <c r="I1540" i="16"/>
  <c r="I1539" i="16"/>
  <c r="I1538" i="16"/>
  <c r="I1537" i="16"/>
  <c r="I1536" i="16"/>
  <c r="I1535" i="16"/>
  <c r="I1534" i="16"/>
  <c r="I1533" i="16"/>
  <c r="I1532" i="16"/>
  <c r="I1531" i="16"/>
  <c r="I1530" i="16"/>
  <c r="I1529" i="16"/>
  <c r="I1528" i="16"/>
  <c r="I1527" i="16"/>
  <c r="I1526" i="16"/>
  <c r="I1525" i="16"/>
  <c r="I1524" i="16"/>
  <c r="I1523" i="16"/>
  <c r="I1522" i="16"/>
  <c r="I1521" i="16"/>
  <c r="I1520" i="16"/>
  <c r="I1519" i="16"/>
  <c r="I1518" i="16"/>
  <c r="I1517" i="16"/>
  <c r="I1516" i="16"/>
  <c r="I1515" i="16"/>
  <c r="I1514" i="16"/>
  <c r="I1513" i="16"/>
  <c r="I1512" i="16"/>
  <c r="I1511" i="16"/>
  <c r="I1510" i="16"/>
  <c r="I1509" i="16"/>
  <c r="I1508" i="16"/>
  <c r="I1507" i="16"/>
  <c r="I1506" i="16"/>
  <c r="I1505" i="16"/>
  <c r="I1504" i="16"/>
  <c r="I1503" i="16"/>
  <c r="I1502" i="16"/>
  <c r="I1501" i="16"/>
  <c r="I1500" i="16"/>
  <c r="I1499" i="16"/>
  <c r="I1498" i="16"/>
  <c r="I1497" i="16"/>
  <c r="I1496" i="16"/>
  <c r="I1495" i="16"/>
  <c r="I1494" i="16"/>
  <c r="I1493" i="16"/>
  <c r="I1492" i="16"/>
  <c r="I1491" i="16"/>
  <c r="I1490" i="16"/>
  <c r="I1489" i="16"/>
  <c r="I1488" i="16"/>
  <c r="I1487" i="16"/>
  <c r="I1486" i="16"/>
  <c r="I1485" i="16"/>
  <c r="I1484" i="16"/>
  <c r="I1483" i="16"/>
  <c r="I1482" i="16"/>
  <c r="I1481" i="16"/>
  <c r="I1480" i="16"/>
  <c r="I1479" i="16"/>
  <c r="I1478" i="16"/>
  <c r="I1477" i="16"/>
  <c r="I1476" i="16"/>
  <c r="I1475" i="16"/>
  <c r="I1474" i="16"/>
  <c r="I1473" i="16"/>
  <c r="I1472" i="16"/>
  <c r="I1471" i="16"/>
  <c r="I1470" i="16"/>
  <c r="I1469" i="16"/>
  <c r="I1468" i="16"/>
  <c r="I1467" i="16"/>
  <c r="I1466" i="16"/>
  <c r="I1465" i="16"/>
  <c r="I1464" i="16"/>
  <c r="I1463" i="16"/>
  <c r="I1462" i="16"/>
  <c r="I1461" i="16"/>
  <c r="I1460" i="16"/>
  <c r="I1459" i="16"/>
  <c r="I1458" i="16"/>
  <c r="I1457" i="16"/>
  <c r="I1456" i="16"/>
  <c r="I1455" i="16"/>
  <c r="I1454" i="16"/>
  <c r="I1453" i="16"/>
  <c r="I1452" i="16"/>
  <c r="I1451" i="16"/>
  <c r="I1450" i="16"/>
  <c r="I1449" i="16"/>
  <c r="I1448" i="16"/>
  <c r="I1447" i="16"/>
  <c r="I1446" i="16"/>
  <c r="I1445" i="16"/>
  <c r="I1444" i="16"/>
  <c r="I1443" i="16"/>
  <c r="I1442" i="16"/>
  <c r="I1441" i="16"/>
  <c r="I1440" i="16"/>
  <c r="I1439" i="16"/>
  <c r="I1438" i="16"/>
  <c r="I1437" i="16"/>
  <c r="I1436" i="16"/>
  <c r="I1435" i="16"/>
  <c r="I1434" i="16"/>
  <c r="I1433" i="16"/>
  <c r="I1432" i="16"/>
  <c r="I1431" i="16"/>
  <c r="I1430" i="16"/>
  <c r="I1429" i="16"/>
  <c r="I1428" i="16"/>
  <c r="I1427" i="16"/>
  <c r="I1426" i="16"/>
  <c r="I1425" i="16"/>
  <c r="I1424" i="16"/>
  <c r="I1423" i="16"/>
  <c r="I1422" i="16"/>
  <c r="I1421" i="16"/>
  <c r="I1420" i="16"/>
  <c r="I1419" i="16"/>
  <c r="I1418" i="16"/>
  <c r="I1417" i="16"/>
  <c r="I1416" i="16"/>
  <c r="I1415" i="16"/>
  <c r="I1414" i="16"/>
  <c r="I1413" i="16"/>
  <c r="I1412" i="16"/>
  <c r="I1411" i="16"/>
  <c r="I1410" i="16"/>
  <c r="I1409" i="16"/>
  <c r="I1408" i="16"/>
  <c r="I1407" i="16"/>
  <c r="I1406" i="16"/>
  <c r="I1405" i="16"/>
  <c r="I1404" i="16"/>
  <c r="I1403" i="16"/>
  <c r="I1402" i="16"/>
  <c r="I1401" i="16"/>
  <c r="I1400" i="16"/>
  <c r="I1399" i="16"/>
  <c r="I1398" i="16"/>
  <c r="I1397" i="16"/>
  <c r="I1396" i="16"/>
  <c r="I1395" i="16"/>
  <c r="I1394" i="16"/>
  <c r="I1393" i="16"/>
  <c r="I1392" i="16"/>
  <c r="I1391" i="16"/>
  <c r="I1390" i="16"/>
  <c r="I1389" i="16"/>
  <c r="I1388" i="16"/>
  <c r="I1387" i="16"/>
  <c r="I1386" i="16"/>
  <c r="I1385" i="16"/>
  <c r="I1384" i="16"/>
  <c r="I1383" i="16"/>
  <c r="I1382" i="16"/>
  <c r="I1381" i="16"/>
  <c r="I1380" i="16"/>
  <c r="I1379" i="16"/>
  <c r="I1378" i="16"/>
  <c r="I1377" i="16"/>
  <c r="I1376" i="16"/>
  <c r="I1375" i="16"/>
  <c r="I1374" i="16"/>
  <c r="I1373" i="16"/>
  <c r="I1372" i="16"/>
  <c r="I1371" i="16"/>
  <c r="I1370" i="16"/>
  <c r="I1369" i="16"/>
  <c r="I1368" i="16"/>
  <c r="I1367" i="16"/>
  <c r="I1366" i="16"/>
  <c r="I1365" i="16"/>
  <c r="I1364" i="16"/>
  <c r="I1363" i="16"/>
  <c r="I1362" i="16"/>
  <c r="I1361" i="16"/>
  <c r="I1360" i="16"/>
  <c r="I1359" i="16"/>
  <c r="I1358" i="16"/>
  <c r="I1357" i="16"/>
  <c r="I1356" i="16"/>
  <c r="I1355" i="16"/>
  <c r="I1354" i="16"/>
  <c r="I1353" i="16"/>
  <c r="I1352" i="16"/>
  <c r="I1351" i="16"/>
  <c r="I1350" i="16"/>
  <c r="I1349" i="16"/>
  <c r="I1348" i="16"/>
  <c r="I1347" i="16"/>
  <c r="I1346" i="16"/>
  <c r="I1345" i="16"/>
  <c r="I1344" i="16"/>
  <c r="I1343" i="16"/>
  <c r="I1342" i="16"/>
  <c r="I1341" i="16"/>
  <c r="I1340" i="16"/>
  <c r="I1339" i="16"/>
  <c r="I1338" i="16"/>
  <c r="I1337" i="16"/>
  <c r="I1336" i="16"/>
  <c r="I1335" i="16"/>
  <c r="I1334" i="16"/>
  <c r="I1333" i="16"/>
  <c r="I1332" i="16"/>
  <c r="I1331" i="16"/>
  <c r="I1330" i="16"/>
  <c r="I1329" i="16"/>
  <c r="I1328" i="16"/>
  <c r="I1327" i="16"/>
  <c r="I1326" i="16"/>
  <c r="I1325" i="16"/>
  <c r="I1324" i="16"/>
  <c r="I1323" i="16"/>
  <c r="I1322" i="16"/>
  <c r="I1321" i="16"/>
  <c r="I1320" i="16"/>
  <c r="I1319" i="16"/>
  <c r="I1318" i="16"/>
  <c r="I1317" i="16"/>
  <c r="I1316" i="16"/>
  <c r="I1315" i="16"/>
  <c r="I1314" i="16"/>
  <c r="I1313" i="16"/>
  <c r="I1312" i="16"/>
  <c r="I1311" i="16"/>
  <c r="I685" i="16"/>
  <c r="I684" i="16"/>
  <c r="I683" i="16"/>
  <c r="I686" i="16"/>
  <c r="I687" i="16"/>
  <c r="I1310" i="16"/>
  <c r="I1309" i="16"/>
  <c r="I1308" i="16"/>
  <c r="I1307" i="16"/>
  <c r="I1306" i="16"/>
  <c r="I1305" i="16"/>
  <c r="I1304" i="16"/>
  <c r="I1303" i="16"/>
  <c r="I1302" i="16"/>
  <c r="I1301" i="16"/>
  <c r="I1300" i="16"/>
  <c r="I1299" i="16"/>
  <c r="I1298" i="16"/>
  <c r="I1297" i="16"/>
  <c r="I1296" i="16"/>
  <c r="I1295" i="16"/>
  <c r="I1294" i="16"/>
  <c r="I1293" i="16"/>
  <c r="I1292" i="16"/>
  <c r="I1291" i="16"/>
  <c r="I1290" i="16"/>
  <c r="I1289" i="16"/>
  <c r="I1288" i="16"/>
  <c r="I1287" i="16"/>
  <c r="I1286" i="16"/>
  <c r="I1285" i="16"/>
  <c r="I1284" i="16"/>
  <c r="I1283" i="16"/>
  <c r="I1282" i="16"/>
  <c r="I1281" i="16"/>
  <c r="I1280" i="16"/>
  <c r="I1279" i="16"/>
  <c r="I1278" i="16"/>
  <c r="I1277" i="16"/>
  <c r="I1276" i="16"/>
  <c r="I1275" i="16"/>
  <c r="I1274" i="16"/>
  <c r="I1273" i="16"/>
  <c r="I1272" i="16"/>
  <c r="I1271" i="16"/>
  <c r="I1270" i="16"/>
  <c r="I1269" i="16"/>
  <c r="I1268" i="16"/>
  <c r="I1267" i="16"/>
  <c r="I1266" i="16"/>
  <c r="I1265" i="16"/>
  <c r="I1264" i="16"/>
  <c r="I1263" i="16"/>
  <c r="I1262" i="16"/>
  <c r="I1261" i="16"/>
  <c r="I1260" i="16"/>
  <c r="I1258" i="16"/>
  <c r="I1257" i="16"/>
  <c r="I1256" i="16"/>
  <c r="I1255" i="16"/>
  <c r="I1254" i="16"/>
  <c r="I1253" i="16"/>
  <c r="I1252" i="16"/>
  <c r="I1251" i="16"/>
  <c r="I1250" i="16"/>
  <c r="I1249" i="16"/>
  <c r="I1248" i="16"/>
  <c r="I1247" i="16"/>
  <c r="I1246" i="16"/>
  <c r="I1245" i="16"/>
  <c r="I1244" i="16"/>
  <c r="I1243" i="16"/>
  <c r="I1242" i="16"/>
  <c r="I1241" i="16"/>
  <c r="I1240" i="16"/>
  <c r="I1239" i="16"/>
  <c r="I1238" i="16"/>
  <c r="I1237" i="16"/>
  <c r="I1236" i="16"/>
  <c r="I1235" i="16"/>
  <c r="I1234" i="16"/>
  <c r="I1233" i="16"/>
  <c r="I1232" i="16"/>
  <c r="I1231" i="16"/>
  <c r="I1230" i="16"/>
  <c r="I1229" i="16"/>
  <c r="I1228" i="16"/>
  <c r="I1227" i="16"/>
  <c r="I1226" i="16"/>
  <c r="I1225" i="16"/>
  <c r="I1224" i="16"/>
  <c r="I1223" i="16"/>
  <c r="I1222" i="16"/>
  <c r="I1221" i="16"/>
  <c r="I1220" i="16"/>
  <c r="I1219" i="16"/>
  <c r="I1218" i="16"/>
  <c r="I1217" i="16"/>
  <c r="I1216" i="16"/>
  <c r="I1215" i="16"/>
  <c r="I1214" i="16"/>
  <c r="I1213" i="16"/>
  <c r="I1212" i="16"/>
  <c r="I1211" i="16"/>
  <c r="I1210" i="16"/>
  <c r="I1209" i="16"/>
  <c r="I1208" i="16"/>
  <c r="I1207" i="16"/>
  <c r="I1206" i="16"/>
  <c r="I1205" i="16"/>
  <c r="I1204" i="16"/>
  <c r="I1203" i="16"/>
  <c r="I1202" i="16"/>
  <c r="I1201" i="16"/>
  <c r="I1200" i="16"/>
  <c r="I1199" i="16"/>
  <c r="I1198" i="16"/>
  <c r="I1197" i="16"/>
  <c r="I1196" i="16"/>
  <c r="I1195" i="16"/>
  <c r="I1194" i="16"/>
  <c r="I1193" i="16"/>
  <c r="I1192" i="16"/>
  <c r="I1191" i="16"/>
  <c r="I1190" i="16"/>
  <c r="I1189" i="16"/>
  <c r="I1188" i="16"/>
  <c r="I1187" i="16"/>
  <c r="I1186" i="16"/>
  <c r="I1185" i="16"/>
  <c r="I1184" i="16"/>
  <c r="I1183" i="16"/>
  <c r="I1182" i="16"/>
  <c r="I1181" i="16"/>
  <c r="I1180" i="16"/>
  <c r="I1179" i="16"/>
  <c r="I1178" i="16"/>
  <c r="I1177" i="16"/>
  <c r="I1176" i="16"/>
  <c r="I1175" i="16"/>
  <c r="I1174" i="16"/>
  <c r="I1173" i="16"/>
  <c r="I1172" i="16"/>
  <c r="I1171" i="16"/>
  <c r="I1170" i="16"/>
  <c r="I1169" i="16"/>
  <c r="I1168" i="16"/>
  <c r="I1167" i="16"/>
  <c r="I1166" i="16"/>
  <c r="I1165" i="16"/>
  <c r="I1164" i="16"/>
  <c r="I1163" i="16"/>
  <c r="I1162" i="16"/>
  <c r="I1161" i="16"/>
  <c r="I1160" i="16"/>
  <c r="I1159" i="16"/>
  <c r="I1158" i="16"/>
  <c r="I1157" i="16"/>
  <c r="I1156" i="16"/>
  <c r="I1155" i="16"/>
  <c r="I1154" i="16"/>
  <c r="I1153" i="16"/>
  <c r="I1152" i="16"/>
  <c r="I1151" i="16"/>
  <c r="I1150" i="16"/>
  <c r="I1149" i="16"/>
  <c r="I1148" i="16"/>
  <c r="I1147" i="16"/>
  <c r="I1146" i="16"/>
  <c r="I1145" i="16"/>
  <c r="I1144" i="16"/>
  <c r="I1143" i="16"/>
  <c r="I1142" i="16"/>
  <c r="I1141" i="16"/>
  <c r="I1140" i="16"/>
  <c r="I1139" i="16"/>
  <c r="I1138" i="16"/>
  <c r="I1137" i="16"/>
  <c r="I1136" i="16"/>
  <c r="I1135" i="16"/>
  <c r="I1134" i="16"/>
  <c r="I1133" i="16"/>
  <c r="I1132" i="16"/>
  <c r="I1131" i="16"/>
  <c r="I1130" i="16"/>
  <c r="I1129" i="16"/>
  <c r="I1128" i="16"/>
  <c r="I1127" i="16"/>
  <c r="I1126" i="16"/>
  <c r="I1125" i="16"/>
  <c r="I1124" i="16"/>
  <c r="I1123" i="16"/>
  <c r="I1122" i="16"/>
  <c r="I1121" i="16"/>
  <c r="I1120" i="16"/>
  <c r="I1119" i="16"/>
  <c r="I1118" i="16"/>
  <c r="I1117" i="16"/>
  <c r="I1116" i="16"/>
  <c r="I1115" i="16"/>
  <c r="I1114" i="16"/>
  <c r="I1113" i="16"/>
  <c r="I1112" i="16"/>
  <c r="I1111" i="16"/>
  <c r="I1110" i="16"/>
  <c r="I1109" i="16"/>
  <c r="I1108" i="16"/>
  <c r="I1106" i="16"/>
  <c r="I1105" i="16"/>
  <c r="I1104" i="16"/>
  <c r="I1103" i="16"/>
  <c r="I1102" i="16"/>
  <c r="I1101" i="16"/>
  <c r="I1100" i="16"/>
  <c r="I1099" i="16"/>
  <c r="I1098" i="16"/>
  <c r="I1097" i="16"/>
  <c r="I1096" i="16"/>
  <c r="I1095" i="16"/>
  <c r="I1094" i="16"/>
  <c r="I1093" i="16"/>
  <c r="I1092" i="16"/>
  <c r="I1091" i="16"/>
  <c r="I1090" i="16"/>
  <c r="I1089" i="16"/>
  <c r="I1088" i="16"/>
  <c r="I1087" i="16"/>
  <c r="I1086" i="16"/>
  <c r="I1085" i="16"/>
  <c r="I1084" i="16"/>
  <c r="I1083" i="16"/>
  <c r="I1082" i="16"/>
  <c r="I1081" i="16"/>
  <c r="I1080" i="16"/>
  <c r="I1079" i="16"/>
  <c r="I1078" i="16"/>
  <c r="I1077" i="16"/>
  <c r="I1076" i="16"/>
  <c r="I1075" i="16"/>
  <c r="I1074" i="16"/>
  <c r="I1073" i="16"/>
  <c r="I1071" i="16"/>
  <c r="I1070" i="16"/>
  <c r="I1069" i="16"/>
  <c r="I1068" i="16"/>
  <c r="I1067" i="16"/>
  <c r="I1066" i="16"/>
  <c r="I1065" i="16"/>
  <c r="I1064" i="16"/>
  <c r="I1063" i="16"/>
  <c r="I1062" i="16"/>
  <c r="I1061" i="16"/>
  <c r="I1060" i="16"/>
  <c r="I1059" i="16"/>
  <c r="I1058" i="16"/>
  <c r="I1057" i="16"/>
  <c r="I1056" i="16"/>
  <c r="I1055" i="16"/>
  <c r="I1054" i="16"/>
  <c r="I1053" i="16"/>
  <c r="I1052" i="16"/>
  <c r="I1051" i="16"/>
  <c r="I1050" i="16"/>
  <c r="I1049" i="16"/>
  <c r="I1048" i="16"/>
  <c r="I1047" i="16"/>
  <c r="I1046" i="16"/>
  <c r="I1045" i="16"/>
  <c r="I1044" i="16"/>
  <c r="I1043" i="16"/>
  <c r="I1042" i="16"/>
  <c r="I1041" i="16"/>
  <c r="I1040" i="16"/>
  <c r="I1039" i="16"/>
  <c r="I1038" i="16"/>
  <c r="I1037" i="16"/>
  <c r="I1036" i="16"/>
  <c r="I1035" i="16"/>
  <c r="I1034" i="16"/>
  <c r="I1033" i="16"/>
  <c r="I1032" i="16"/>
  <c r="I1031" i="16"/>
  <c r="I1030" i="16"/>
  <c r="I1029" i="16"/>
  <c r="I1028" i="16"/>
  <c r="I1027" i="16"/>
  <c r="I1026" i="16"/>
  <c r="I1025" i="16"/>
  <c r="I1024" i="16"/>
  <c r="I1023" i="16"/>
  <c r="I1022" i="16"/>
  <c r="I1021" i="16"/>
  <c r="I1020" i="16"/>
  <c r="I1019" i="16"/>
  <c r="I1018" i="16"/>
  <c r="I1017" i="16"/>
  <c r="I1016" i="16"/>
  <c r="I1015" i="16"/>
  <c r="I1014" i="16"/>
  <c r="I1013" i="16"/>
  <c r="I1012" i="16"/>
  <c r="I1011" i="16"/>
  <c r="I1010" i="16"/>
  <c r="I1009" i="16"/>
  <c r="I1008" i="16"/>
  <c r="I1007" i="16"/>
  <c r="I1006" i="16"/>
  <c r="I1005" i="16"/>
  <c r="I1004" i="16"/>
  <c r="I1003" i="16"/>
  <c r="I1002" i="16"/>
  <c r="I1001" i="16"/>
  <c r="I1000" i="16"/>
  <c r="I999" i="16"/>
  <c r="I998" i="16"/>
  <c r="I997" i="16"/>
  <c r="I996" i="16"/>
  <c r="I995" i="16"/>
  <c r="I994" i="16"/>
  <c r="I993" i="16"/>
  <c r="I992" i="16"/>
  <c r="I991" i="16"/>
  <c r="I990" i="16"/>
  <c r="I989" i="16"/>
  <c r="I988" i="16"/>
  <c r="I987" i="16"/>
  <c r="I986" i="16"/>
  <c r="I985" i="16"/>
  <c r="I984" i="16"/>
  <c r="I983" i="16"/>
  <c r="I982" i="16"/>
  <c r="I981" i="16"/>
  <c r="I980" i="16"/>
  <c r="I979" i="16"/>
  <c r="I978" i="16"/>
  <c r="I977" i="16"/>
  <c r="I976" i="16"/>
  <c r="I975" i="16"/>
  <c r="I974" i="16"/>
  <c r="I973" i="16"/>
  <c r="I972" i="16"/>
  <c r="I971" i="16"/>
  <c r="I970" i="16"/>
  <c r="I969" i="16"/>
  <c r="I968" i="16"/>
  <c r="I967" i="16"/>
  <c r="I966" i="16"/>
  <c r="I965" i="16"/>
  <c r="I964" i="16"/>
  <c r="I963" i="16"/>
  <c r="I962" i="16"/>
  <c r="I961" i="16"/>
  <c r="I960" i="16"/>
  <c r="I959" i="16"/>
  <c r="I958" i="16"/>
  <c r="I957" i="16"/>
  <c r="I956" i="16"/>
  <c r="I955" i="16"/>
  <c r="I954" i="16"/>
  <c r="I953" i="16"/>
  <c r="I952" i="16"/>
  <c r="I951" i="16"/>
  <c r="I950" i="16"/>
  <c r="I949" i="16"/>
  <c r="I948" i="16"/>
  <c r="I947" i="16"/>
  <c r="I946" i="16"/>
  <c r="I945" i="16"/>
  <c r="I944" i="16"/>
  <c r="I943" i="16"/>
  <c r="I942" i="16"/>
  <c r="I941" i="16"/>
  <c r="I940" i="16"/>
  <c r="I939" i="16"/>
  <c r="I938" i="16"/>
  <c r="I936" i="16"/>
  <c r="I935" i="16"/>
  <c r="I934" i="16"/>
  <c r="I933" i="16"/>
  <c r="I932" i="16"/>
  <c r="I931" i="16"/>
  <c r="I930" i="16"/>
  <c r="I929" i="16"/>
  <c r="I928" i="16"/>
  <c r="I927" i="16"/>
  <c r="I926" i="16"/>
  <c r="I925" i="16"/>
  <c r="I924" i="16"/>
  <c r="I923" i="16"/>
  <c r="I922" i="16"/>
  <c r="I921" i="16"/>
  <c r="I920" i="16"/>
  <c r="I919" i="16"/>
  <c r="I918" i="16"/>
  <c r="I917" i="16"/>
  <c r="I916" i="16"/>
  <c r="I915" i="16"/>
  <c r="I914" i="16"/>
  <c r="I913" i="16"/>
  <c r="I912" i="16"/>
  <c r="I911" i="16"/>
  <c r="I910" i="16"/>
  <c r="I909" i="16"/>
  <c r="I908" i="16"/>
  <c r="I907" i="16"/>
  <c r="I906" i="16"/>
  <c r="I905" i="16"/>
  <c r="I904" i="16"/>
  <c r="I903" i="16"/>
  <c r="I902" i="16"/>
  <c r="I901" i="16"/>
  <c r="I900" i="16"/>
  <c r="I899" i="16"/>
  <c r="I898" i="16"/>
  <c r="I897" i="16"/>
  <c r="I896" i="16"/>
  <c r="I895" i="16"/>
  <c r="I894" i="16"/>
  <c r="I893" i="16"/>
  <c r="I892" i="16"/>
  <c r="I891" i="16"/>
  <c r="I890" i="16"/>
  <c r="I889" i="16"/>
  <c r="I888" i="16"/>
  <c r="I887" i="16"/>
  <c r="I886" i="16"/>
  <c r="I885" i="16"/>
  <c r="I884" i="16"/>
  <c r="I883" i="16"/>
  <c r="I882" i="16"/>
  <c r="I881" i="16"/>
  <c r="I880" i="16"/>
  <c r="I879" i="16"/>
  <c r="I878" i="16"/>
  <c r="I877" i="16"/>
  <c r="I876" i="16"/>
  <c r="I875" i="16"/>
  <c r="I874" i="16"/>
  <c r="I872" i="16"/>
  <c r="I871" i="16"/>
  <c r="I870" i="16"/>
  <c r="I869" i="16"/>
  <c r="I868" i="16"/>
  <c r="I867" i="16"/>
  <c r="I866" i="16"/>
  <c r="I865" i="16"/>
  <c r="I864" i="16"/>
  <c r="I863" i="16"/>
  <c r="I862" i="16"/>
  <c r="I861" i="16"/>
  <c r="I860" i="16"/>
  <c r="I859" i="16"/>
  <c r="I858" i="16"/>
  <c r="I857" i="16"/>
  <c r="I856" i="16"/>
  <c r="I854" i="16"/>
  <c r="I853" i="16"/>
  <c r="I852" i="16"/>
  <c r="I851" i="16"/>
  <c r="I850" i="16"/>
  <c r="I849" i="16"/>
  <c r="I848" i="16"/>
  <c r="I847" i="16"/>
  <c r="I845" i="16"/>
  <c r="I844" i="16"/>
  <c r="I843" i="16"/>
  <c r="I842" i="16"/>
  <c r="I841" i="16"/>
  <c r="I840" i="16"/>
  <c r="I839" i="16"/>
  <c r="I838" i="16"/>
  <c r="I837" i="16"/>
  <c r="I836" i="16"/>
  <c r="I835" i="16"/>
  <c r="I834" i="16"/>
  <c r="I833" i="16"/>
  <c r="I832" i="16"/>
  <c r="I831" i="16"/>
  <c r="I830" i="16"/>
  <c r="I829" i="16"/>
  <c r="I828" i="16"/>
  <c r="I827" i="16"/>
  <c r="I826" i="16"/>
  <c r="I825" i="16"/>
  <c r="I824" i="16"/>
  <c r="I823" i="16"/>
  <c r="I822" i="16"/>
  <c r="I821" i="16"/>
  <c r="I820" i="16"/>
  <c r="I819" i="16"/>
  <c r="I818" i="16"/>
  <c r="I817" i="16"/>
  <c r="I816" i="16"/>
  <c r="I815" i="16"/>
  <c r="I814" i="16"/>
  <c r="I813" i="16"/>
  <c r="I812" i="16"/>
  <c r="I811" i="16"/>
  <c r="I810" i="16"/>
  <c r="I809" i="16"/>
  <c r="I808" i="16"/>
  <c r="I807" i="16"/>
  <c r="I806" i="16"/>
  <c r="I805" i="16"/>
  <c r="I804" i="16"/>
  <c r="I803" i="16"/>
  <c r="I802" i="16"/>
  <c r="I801" i="16"/>
  <c r="I800" i="16"/>
  <c r="I799" i="16"/>
  <c r="I798" i="16"/>
  <c r="I797" i="16"/>
  <c r="I796" i="16"/>
  <c r="I795" i="16"/>
  <c r="I794" i="16"/>
  <c r="I793" i="16"/>
  <c r="I792" i="16"/>
  <c r="I791" i="16"/>
  <c r="I790" i="16"/>
  <c r="I789" i="16"/>
  <c r="I788" i="16"/>
  <c r="I787" i="16"/>
  <c r="I786" i="16"/>
  <c r="I785" i="16"/>
  <c r="I784" i="16"/>
  <c r="I783" i="16"/>
  <c r="I782" i="16"/>
  <c r="I781" i="16"/>
  <c r="I780" i="16"/>
  <c r="I779" i="16"/>
  <c r="I778" i="16"/>
  <c r="I777" i="16"/>
  <c r="I776" i="16"/>
  <c r="I775" i="16"/>
  <c r="I774" i="16"/>
  <c r="I773" i="16"/>
  <c r="I772" i="16"/>
  <c r="I771" i="16"/>
  <c r="I770" i="16"/>
  <c r="I769" i="16"/>
  <c r="I768" i="16"/>
  <c r="I767" i="16"/>
  <c r="I766" i="16"/>
  <c r="I765" i="16"/>
  <c r="I764" i="16"/>
  <c r="I763" i="16"/>
  <c r="I762" i="16"/>
  <c r="I761" i="16"/>
  <c r="I760" i="16"/>
  <c r="I759" i="16"/>
  <c r="I758" i="16"/>
  <c r="I757" i="16"/>
  <c r="I756" i="16"/>
  <c r="I755" i="16"/>
  <c r="I754" i="16"/>
  <c r="I753" i="16"/>
  <c r="I752" i="16"/>
  <c r="I751" i="16"/>
  <c r="I750" i="16"/>
  <c r="I749" i="16"/>
  <c r="I748" i="16"/>
  <c r="I747" i="16"/>
  <c r="I746" i="16"/>
  <c r="I745" i="16"/>
  <c r="I744" i="16"/>
  <c r="I743" i="16"/>
  <c r="I742" i="16"/>
  <c r="I741" i="16"/>
  <c r="I740" i="16"/>
  <c r="I739" i="16"/>
  <c r="I738" i="16"/>
  <c r="I737" i="16"/>
  <c r="I736" i="16"/>
  <c r="I735" i="16"/>
  <c r="I734" i="16"/>
  <c r="I733" i="16"/>
  <c r="I732" i="16"/>
  <c r="I731" i="16"/>
  <c r="I730" i="16"/>
  <c r="I729" i="16"/>
  <c r="I728" i="16"/>
  <c r="I727" i="16"/>
  <c r="I726" i="16"/>
  <c r="I725" i="16"/>
  <c r="I724" i="16"/>
  <c r="I723" i="16"/>
  <c r="I722" i="16"/>
  <c r="I721" i="16"/>
  <c r="I720" i="16"/>
  <c r="I719" i="16"/>
  <c r="I718" i="16"/>
  <c r="I717" i="16"/>
  <c r="I716" i="16"/>
  <c r="I715" i="16"/>
  <c r="I714" i="16"/>
  <c r="I713" i="16"/>
  <c r="I712" i="16"/>
  <c r="I711" i="16"/>
  <c r="I710" i="16"/>
  <c r="I709" i="16"/>
  <c r="I708" i="16"/>
  <c r="I707" i="16"/>
  <c r="I706" i="16"/>
  <c r="I705" i="16"/>
  <c r="I704" i="16"/>
  <c r="I703" i="16"/>
  <c r="I702" i="16"/>
  <c r="I701" i="16"/>
  <c r="I700" i="16"/>
  <c r="I699" i="16"/>
  <c r="I698" i="16"/>
  <c r="I697" i="16"/>
  <c r="I696" i="16"/>
  <c r="I695" i="16"/>
  <c r="I694" i="16"/>
  <c r="I693" i="16"/>
  <c r="I692" i="16"/>
  <c r="I691" i="16"/>
  <c r="I690" i="16"/>
  <c r="I689" i="16"/>
  <c r="I688" i="16"/>
  <c r="I682" i="16"/>
  <c r="I681" i="16"/>
  <c r="I680" i="16"/>
  <c r="I679" i="16"/>
  <c r="I678" i="16"/>
  <c r="I677" i="16"/>
  <c r="I676" i="16"/>
  <c r="I675" i="16"/>
  <c r="I674" i="16"/>
  <c r="I673" i="16"/>
  <c r="I672" i="16"/>
  <c r="I671" i="16"/>
  <c r="I670" i="16"/>
  <c r="I669" i="16"/>
  <c r="I668" i="16"/>
  <c r="I667" i="16"/>
  <c r="I666" i="16"/>
  <c r="I665" i="16"/>
  <c r="I664" i="16"/>
  <c r="I663" i="16"/>
  <c r="I662" i="16"/>
  <c r="I661" i="16"/>
  <c r="I660" i="16"/>
  <c r="I659" i="16"/>
  <c r="I658" i="16"/>
  <c r="I657" i="16"/>
  <c r="I656" i="16"/>
  <c r="I655" i="16"/>
  <c r="I654" i="16"/>
  <c r="I653" i="16"/>
  <c r="I652" i="16"/>
  <c r="I651" i="16"/>
  <c r="I650" i="16"/>
  <c r="I649" i="16"/>
  <c r="I648" i="16"/>
  <c r="I647" i="16"/>
  <c r="I646" i="16"/>
  <c r="I645" i="16"/>
  <c r="I644" i="16"/>
  <c r="I643" i="16"/>
  <c r="I642" i="16"/>
  <c r="I641" i="16"/>
  <c r="I640" i="16"/>
  <c r="I639" i="16"/>
  <c r="I638" i="16"/>
  <c r="I637" i="16"/>
  <c r="I636" i="16"/>
  <c r="I635" i="16"/>
  <c r="I634" i="16"/>
  <c r="I633" i="16"/>
  <c r="I632" i="16"/>
  <c r="I631" i="16"/>
  <c r="I630" i="16"/>
  <c r="I629" i="16"/>
  <c r="I628" i="16"/>
  <c r="I627" i="16"/>
  <c r="I626" i="16"/>
  <c r="I625" i="16"/>
  <c r="I624" i="16"/>
  <c r="I623" i="16"/>
  <c r="I622" i="16"/>
  <c r="I621" i="16"/>
  <c r="I620" i="16"/>
  <c r="I619" i="16"/>
  <c r="I618" i="16"/>
  <c r="I617" i="16"/>
  <c r="I616" i="16"/>
  <c r="I615" i="16"/>
  <c r="I614" i="16"/>
  <c r="I613" i="16"/>
  <c r="I612" i="16"/>
  <c r="I611" i="16"/>
  <c r="I610" i="16"/>
  <c r="I609" i="16"/>
  <c r="I608" i="16"/>
  <c r="I607" i="16"/>
  <c r="I606" i="16"/>
  <c r="I605" i="16"/>
  <c r="I604" i="16"/>
  <c r="I603" i="16"/>
  <c r="I602" i="16"/>
  <c r="I601" i="16"/>
  <c r="I600" i="16"/>
  <c r="I599" i="16"/>
  <c r="I598" i="16"/>
  <c r="I597" i="16"/>
  <c r="I596" i="16"/>
  <c r="I595" i="16"/>
  <c r="I594" i="16"/>
  <c r="I593" i="16"/>
  <c r="I592" i="16"/>
  <c r="I591" i="16"/>
  <c r="I590" i="16"/>
  <c r="I589" i="16"/>
  <c r="I588" i="16"/>
  <c r="I587" i="16"/>
  <c r="I586" i="16"/>
  <c r="I585" i="16"/>
  <c r="I584" i="16"/>
  <c r="I583" i="16"/>
  <c r="I582" i="16"/>
  <c r="I581" i="16"/>
  <c r="I580" i="16"/>
  <c r="I579" i="16"/>
  <c r="I578" i="16"/>
  <c r="I577" i="16"/>
  <c r="I576" i="16"/>
  <c r="I575" i="16"/>
  <c r="I574" i="16"/>
  <c r="I573" i="16"/>
  <c r="I572" i="16"/>
  <c r="I571" i="16"/>
  <c r="I570" i="16"/>
  <c r="I569" i="16"/>
  <c r="I568" i="16"/>
  <c r="I567" i="16"/>
  <c r="I566" i="16"/>
  <c r="I565" i="16"/>
  <c r="I564" i="16"/>
  <c r="I563" i="16"/>
  <c r="I562" i="16"/>
  <c r="I561" i="16"/>
  <c r="I560" i="16"/>
  <c r="I559" i="16"/>
  <c r="I558" i="16"/>
  <c r="I557" i="16"/>
  <c r="I556" i="16"/>
  <c r="I555" i="16"/>
  <c r="I554" i="16"/>
  <c r="I553" i="16"/>
  <c r="I552" i="16"/>
  <c r="I551" i="16"/>
  <c r="I550" i="16"/>
  <c r="I549" i="16"/>
  <c r="I548" i="16"/>
  <c r="I547" i="16"/>
  <c r="I546" i="16"/>
  <c r="I545" i="16"/>
  <c r="I544" i="16"/>
  <c r="I543" i="16"/>
  <c r="I542" i="16"/>
  <c r="I541" i="16"/>
  <c r="I540" i="16"/>
  <c r="I539" i="16"/>
  <c r="I538" i="16"/>
  <c r="I537" i="16"/>
  <c r="I536" i="16"/>
  <c r="I535" i="16"/>
  <c r="I534" i="16"/>
  <c r="I533" i="16"/>
  <c r="I532" i="16"/>
  <c r="I531" i="16"/>
  <c r="I530" i="16"/>
  <c r="I529" i="16"/>
  <c r="I528" i="16"/>
  <c r="I527" i="16"/>
  <c r="I526" i="16"/>
  <c r="I525" i="16"/>
  <c r="I524" i="16"/>
  <c r="I523" i="16"/>
  <c r="I522" i="16"/>
  <c r="I521" i="16"/>
  <c r="I520" i="16"/>
  <c r="I519" i="16"/>
  <c r="I518" i="16"/>
  <c r="I517" i="16"/>
  <c r="I516" i="16"/>
  <c r="I515" i="16"/>
  <c r="I514" i="16"/>
  <c r="I513" i="16"/>
  <c r="I512" i="16"/>
  <c r="I511" i="16"/>
  <c r="I510" i="16"/>
  <c r="I509" i="16"/>
  <c r="I508" i="16"/>
  <c r="I507" i="16"/>
  <c r="I506" i="16"/>
  <c r="I505" i="16"/>
  <c r="I504" i="16"/>
  <c r="I503" i="16"/>
  <c r="I502" i="16"/>
  <c r="I501" i="16"/>
  <c r="I500" i="16"/>
  <c r="I499" i="16"/>
  <c r="I498" i="16"/>
  <c r="I497" i="16"/>
  <c r="I496" i="16"/>
  <c r="I495" i="16"/>
  <c r="I494" i="16"/>
  <c r="I493" i="16"/>
  <c r="I492" i="16"/>
  <c r="I491" i="16"/>
  <c r="I490" i="16"/>
  <c r="I489" i="16"/>
  <c r="I488" i="16"/>
  <c r="I487" i="16"/>
  <c r="I486" i="16"/>
  <c r="I485" i="16"/>
  <c r="I484" i="16"/>
  <c r="I483" i="16"/>
  <c r="I482" i="16"/>
  <c r="I481" i="16"/>
  <c r="I480" i="16"/>
  <c r="I479" i="16"/>
  <c r="I478" i="16"/>
  <c r="I477" i="16"/>
  <c r="I476" i="16"/>
  <c r="I475" i="16"/>
  <c r="I474" i="16"/>
  <c r="I473" i="16"/>
  <c r="I472" i="16"/>
  <c r="I471" i="16"/>
  <c r="I470" i="16"/>
  <c r="I469" i="16"/>
  <c r="I468" i="16"/>
  <c r="I467" i="16"/>
  <c r="I466" i="16"/>
  <c r="I465" i="16"/>
  <c r="I464" i="16"/>
  <c r="I463" i="16"/>
  <c r="I462" i="16"/>
  <c r="I461" i="16"/>
  <c r="I460" i="16"/>
  <c r="I459" i="16"/>
  <c r="I458" i="16"/>
  <c r="I457" i="16"/>
  <c r="I456" i="16"/>
  <c r="I455" i="16"/>
  <c r="I454" i="16"/>
  <c r="I453" i="16"/>
  <c r="I452" i="16"/>
  <c r="I451" i="16"/>
  <c r="I450" i="16"/>
  <c r="I449" i="16"/>
  <c r="I448" i="16"/>
  <c r="I447" i="16"/>
  <c r="I446" i="16"/>
  <c r="I445" i="16"/>
  <c r="I444" i="16"/>
  <c r="I443" i="16"/>
  <c r="I442" i="16"/>
  <c r="I441" i="16"/>
  <c r="I440" i="16"/>
  <c r="I439" i="16"/>
  <c r="I438" i="16"/>
  <c r="I437" i="16"/>
  <c r="I436" i="16"/>
  <c r="I435" i="16"/>
  <c r="I434" i="16"/>
  <c r="I433" i="16"/>
  <c r="I432" i="16"/>
  <c r="I431" i="16"/>
  <c r="I430" i="16"/>
  <c r="I429" i="16"/>
  <c r="I428" i="16"/>
  <c r="I427" i="16"/>
  <c r="I426" i="16"/>
  <c r="I425" i="16"/>
  <c r="I424" i="16"/>
  <c r="I423" i="16"/>
  <c r="I422" i="16"/>
  <c r="I421" i="16"/>
  <c r="I420" i="16"/>
  <c r="I419" i="16"/>
  <c r="I418" i="16"/>
  <c r="I311" i="16"/>
  <c r="I417" i="16"/>
  <c r="I416" i="16"/>
  <c r="I415" i="16"/>
  <c r="I414" i="16"/>
  <c r="I413" i="16"/>
  <c r="I412" i="16"/>
  <c r="I411" i="16"/>
  <c r="I410" i="16"/>
  <c r="I409" i="16"/>
  <c r="I408" i="16"/>
  <c r="I407" i="16"/>
  <c r="I406" i="16"/>
  <c r="I405" i="16"/>
  <c r="I404" i="16"/>
  <c r="I403" i="16"/>
  <c r="I402" i="16"/>
  <c r="I401" i="16"/>
  <c r="I400" i="16"/>
  <c r="I399" i="16"/>
  <c r="I398" i="16"/>
  <c r="I397" i="16"/>
  <c r="I396" i="16"/>
  <c r="I395" i="16"/>
  <c r="I394" i="16"/>
  <c r="I393" i="16"/>
  <c r="I392" i="16"/>
  <c r="I391" i="16"/>
  <c r="I390" i="16"/>
  <c r="I389" i="16"/>
  <c r="I388" i="16"/>
  <c r="I387" i="16"/>
  <c r="I386" i="16"/>
  <c r="I385" i="16"/>
  <c r="I384" i="16"/>
  <c r="I383" i="16"/>
  <c r="I382" i="16"/>
  <c r="I381" i="16"/>
  <c r="I380" i="16"/>
  <c r="I379" i="16"/>
  <c r="I378" i="16"/>
  <c r="I377" i="16"/>
  <c r="I376" i="16"/>
  <c r="I375" i="16"/>
  <c r="I374" i="16"/>
  <c r="I373" i="16"/>
  <c r="I372" i="16"/>
  <c r="I371" i="16"/>
  <c r="I370" i="16"/>
  <c r="I369" i="16"/>
  <c r="I368" i="16"/>
  <c r="I367" i="16"/>
  <c r="I366" i="16"/>
  <c r="I365" i="16"/>
  <c r="I364" i="16"/>
  <c r="I363" i="16"/>
  <c r="I362" i="16"/>
  <c r="I361" i="16"/>
  <c r="I360" i="16"/>
  <c r="I359" i="16"/>
  <c r="I358" i="16"/>
  <c r="I357" i="16"/>
  <c r="I356" i="16"/>
  <c r="I355" i="16"/>
  <c r="I354" i="16"/>
  <c r="I353" i="16"/>
  <c r="I352" i="16"/>
  <c r="I351" i="16"/>
  <c r="I350" i="16"/>
  <c r="I349" i="16"/>
  <c r="I348" i="16"/>
  <c r="I347" i="16"/>
  <c r="I346" i="16"/>
  <c r="I345" i="16"/>
  <c r="I344" i="16"/>
  <c r="I343" i="16"/>
  <c r="I342" i="16"/>
  <c r="I341" i="16"/>
  <c r="I340" i="16"/>
  <c r="I339" i="16"/>
  <c r="I338" i="16"/>
  <c r="I337" i="16"/>
  <c r="I336" i="16"/>
  <c r="I335" i="16"/>
  <c r="I334" i="16"/>
  <c r="I333" i="16"/>
  <c r="I332" i="16"/>
  <c r="I331" i="16"/>
  <c r="I330" i="16"/>
  <c r="I329" i="16"/>
  <c r="I328" i="16"/>
  <c r="I327" i="16"/>
  <c r="I326" i="16"/>
  <c r="I325" i="16"/>
  <c r="I324" i="16"/>
  <c r="I323" i="16"/>
  <c r="I322" i="16"/>
  <c r="I321" i="16"/>
  <c r="I320" i="16"/>
  <c r="I319" i="16"/>
  <c r="I318" i="16"/>
  <c r="I317" i="16"/>
  <c r="I316" i="16"/>
  <c r="I315" i="16"/>
  <c r="I314" i="16"/>
  <c r="I313" i="16"/>
  <c r="I312" i="16"/>
  <c r="I310" i="16"/>
  <c r="I309" i="16"/>
  <c r="I308" i="16"/>
  <c r="I307" i="16"/>
  <c r="I306" i="16"/>
  <c r="I305" i="16"/>
  <c r="I304" i="16"/>
  <c r="I303" i="16"/>
  <c r="I302" i="16"/>
  <c r="I301" i="16"/>
  <c r="I300" i="16"/>
  <c r="I299" i="16"/>
  <c r="I298" i="16"/>
  <c r="I297" i="16"/>
  <c r="I296" i="16"/>
  <c r="I295" i="16"/>
  <c r="I294" i="16"/>
  <c r="I293" i="16"/>
  <c r="I292" i="16"/>
  <c r="I291" i="16"/>
  <c r="I290" i="16"/>
  <c r="I289" i="16"/>
  <c r="I288" i="16"/>
  <c r="I287" i="16"/>
  <c r="I286" i="16"/>
  <c r="I285" i="16"/>
  <c r="I284" i="16"/>
  <c r="I283" i="16"/>
  <c r="I282" i="16"/>
  <c r="I281" i="16"/>
  <c r="I280" i="16"/>
  <c r="I279" i="16"/>
  <c r="I278" i="16"/>
  <c r="I277" i="16"/>
  <c r="I276" i="16"/>
  <c r="I275" i="16"/>
  <c r="I274" i="16"/>
  <c r="I273" i="16"/>
  <c r="I272" i="16"/>
  <c r="I271" i="16"/>
  <c r="I270" i="16"/>
  <c r="I269" i="16"/>
  <c r="I268" i="16"/>
  <c r="I267" i="16"/>
  <c r="I266" i="16"/>
  <c r="I265" i="16"/>
  <c r="I264" i="16"/>
  <c r="I263" i="16"/>
  <c r="I262" i="16"/>
  <c r="I261" i="16"/>
  <c r="I260" i="16"/>
  <c r="I259" i="16"/>
  <c r="I258" i="16"/>
  <c r="I257" i="16"/>
  <c r="I256" i="16"/>
  <c r="I255" i="16"/>
  <c r="I254" i="16"/>
  <c r="I253" i="16"/>
  <c r="I252" i="16"/>
  <c r="I251" i="16"/>
  <c r="I250" i="16"/>
  <c r="I249" i="16"/>
  <c r="I248" i="16"/>
  <c r="I247" i="16"/>
  <c r="I246" i="16"/>
  <c r="I245" i="16"/>
  <c r="I244" i="16"/>
  <c r="I243" i="16"/>
  <c r="I242" i="16"/>
  <c r="I241" i="16"/>
  <c r="I240" i="16"/>
  <c r="I239" i="16"/>
  <c r="I238" i="16"/>
  <c r="I237" i="16"/>
  <c r="I236" i="16"/>
  <c r="I235" i="16"/>
  <c r="I234" i="16"/>
  <c r="I233" i="16"/>
  <c r="I232" i="16"/>
  <c r="I231" i="16"/>
  <c r="I230" i="16"/>
  <c r="I229" i="16"/>
  <c r="I228" i="16"/>
  <c r="I227" i="16"/>
  <c r="I226" i="16"/>
  <c r="I225" i="16"/>
  <c r="I224" i="16"/>
  <c r="I222" i="16"/>
  <c r="I221" i="16"/>
  <c r="I220" i="16"/>
  <c r="I218" i="16"/>
  <c r="I217" i="16"/>
  <c r="I216" i="16"/>
  <c r="I215" i="16"/>
  <c r="I214" i="16"/>
  <c r="I213" i="16"/>
  <c r="I212" i="16"/>
  <c r="I211" i="16"/>
  <c r="I210" i="16"/>
  <c r="I209" i="16"/>
  <c r="I208" i="16"/>
  <c r="I207" i="16"/>
  <c r="I206" i="16"/>
  <c r="I205" i="16"/>
  <c r="I204" i="16"/>
  <c r="I203" i="16"/>
  <c r="I202" i="16"/>
  <c r="I201" i="16"/>
  <c r="I200" i="16"/>
  <c r="I199" i="16"/>
  <c r="I198" i="16"/>
  <c r="I197" i="16"/>
  <c r="I196" i="16"/>
  <c r="I195" i="16"/>
  <c r="I194" i="16"/>
  <c r="I193" i="16"/>
  <c r="I192" i="16"/>
  <c r="I191" i="16"/>
  <c r="I190" i="16"/>
  <c r="I189" i="16"/>
  <c r="I188" i="16"/>
  <c r="I187" i="16"/>
  <c r="I186" i="16"/>
  <c r="I185" i="16"/>
  <c r="I184" i="16"/>
  <c r="I183" i="16"/>
  <c r="I182" i="16"/>
  <c r="I181" i="16"/>
  <c r="I180" i="16"/>
  <c r="I179" i="16"/>
  <c r="I178" i="16"/>
  <c r="I177" i="16"/>
  <c r="I176" i="16"/>
  <c r="I175" i="16"/>
  <c r="I174" i="16"/>
  <c r="I173" i="16"/>
  <c r="I172" i="16"/>
  <c r="I171" i="16"/>
  <c r="I170" i="16"/>
  <c r="I169" i="16"/>
  <c r="I168" i="16"/>
  <c r="I167" i="16"/>
  <c r="I166" i="16"/>
  <c r="I165" i="16"/>
  <c r="I164" i="16"/>
  <c r="I163" i="16"/>
  <c r="I162" i="16"/>
  <c r="I161" i="16"/>
  <c r="I160" i="16"/>
  <c r="I159" i="16"/>
  <c r="I158" i="16"/>
  <c r="I157" i="16"/>
  <c r="I156" i="16"/>
  <c r="I155" i="16"/>
  <c r="I154" i="16"/>
  <c r="I153" i="16"/>
  <c r="I152" i="16"/>
  <c r="I151" i="16"/>
  <c r="I149" i="16"/>
  <c r="I148" i="16"/>
  <c r="I147" i="16"/>
  <c r="I146" i="16"/>
  <c r="I145" i="16"/>
  <c r="I144" i="16"/>
  <c r="I143" i="16"/>
  <c r="I142" i="16"/>
  <c r="I141" i="16"/>
  <c r="I140" i="16"/>
  <c r="I139" i="16"/>
  <c r="I138" i="16"/>
  <c r="I137" i="16"/>
  <c r="I136" i="16"/>
  <c r="I135" i="16"/>
  <c r="I134" i="16"/>
  <c r="I133" i="16"/>
  <c r="I132" i="16"/>
  <c r="I131" i="16"/>
  <c r="I130" i="16"/>
  <c r="I129" i="16"/>
  <c r="I128" i="16"/>
  <c r="I127" i="16"/>
  <c r="I126" i="16"/>
  <c r="I125" i="16"/>
  <c r="I124" i="16"/>
  <c r="I123" i="16"/>
  <c r="I122" i="16"/>
  <c r="I121" i="16"/>
  <c r="I120" i="16"/>
  <c r="I119" i="16"/>
  <c r="I118" i="16"/>
  <c r="I117" i="16"/>
  <c r="I116" i="16"/>
  <c r="I115" i="16"/>
  <c r="I114" i="16"/>
  <c r="I113" i="16"/>
  <c r="I112" i="16"/>
  <c r="I111" i="16"/>
  <c r="I110" i="16"/>
  <c r="I109" i="16"/>
  <c r="I108" i="16"/>
  <c r="I107" i="16"/>
  <c r="I106" i="16"/>
  <c r="I105" i="16"/>
  <c r="I104" i="16"/>
  <c r="I103" i="16"/>
  <c r="I102" i="16"/>
  <c r="I101" i="16"/>
  <c r="I100" i="16"/>
  <c r="I99" i="16"/>
  <c r="I98" i="16"/>
  <c r="I97" i="16"/>
  <c r="I96" i="16"/>
  <c r="I95" i="16"/>
  <c r="I94" i="16"/>
  <c r="I93" i="16"/>
  <c r="I92" i="16"/>
  <c r="I91" i="16"/>
  <c r="I90" i="16"/>
  <c r="I89" i="16"/>
  <c r="I88" i="16"/>
  <c r="I87" i="16"/>
  <c r="I86" i="16"/>
  <c r="I85" i="16"/>
  <c r="I84" i="16"/>
  <c r="I83" i="16"/>
  <c r="I82" i="16"/>
  <c r="I81" i="16"/>
  <c r="I80" i="16"/>
  <c r="I79" i="16"/>
  <c r="I78" i="16"/>
  <c r="I77" i="16"/>
  <c r="I76" i="16"/>
  <c r="I75" i="16"/>
  <c r="I74" i="16"/>
  <c r="I73" i="16"/>
  <c r="I72" i="16"/>
  <c r="I71" i="16"/>
  <c r="I70" i="16"/>
  <c r="I69" i="16"/>
  <c r="I68" i="16"/>
  <c r="I67" i="16"/>
  <c r="I66" i="16"/>
  <c r="I65" i="16"/>
  <c r="I64" i="16"/>
  <c r="I63" i="16"/>
  <c r="I62"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8" i="16"/>
  <c r="I17" i="16"/>
  <c r="I16" i="16"/>
  <c r="I15" i="16"/>
  <c r="I14" i="16"/>
  <c r="I13" i="16"/>
  <c r="I12" i="16"/>
  <c r="I11" i="16"/>
  <c r="I10" i="16"/>
  <c r="I9" i="16"/>
  <c r="I8" i="16"/>
  <c r="I7" i="16"/>
  <c r="I6" i="16"/>
  <c r="I5" i="16"/>
  <c r="I4" i="16"/>
  <c r="I3" i="16"/>
  <c r="H320" i="4" l="1"/>
  <c r="H319" i="4"/>
  <c r="H318" i="4"/>
  <c r="H317" i="4"/>
  <c r="H316" i="4"/>
  <c r="H314" i="4"/>
  <c r="H313" i="4"/>
  <c r="H312" i="4"/>
  <c r="H311" i="4"/>
  <c r="H310" i="4"/>
  <c r="H309" i="4"/>
  <c r="H308" i="4"/>
  <c r="H307"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I2" i="16"/>
  <c r="BI3" i="4" l="1"/>
  <c r="BL3" i="4" s="1"/>
  <c r="BI4" i="4"/>
  <c r="BL4" i="4" s="1"/>
  <c r="BI5" i="4"/>
  <c r="BL5" i="4" s="1"/>
  <c r="BI6" i="4"/>
  <c r="BL6" i="4" s="1"/>
  <c r="BI7" i="4"/>
  <c r="BL7" i="4" s="1"/>
  <c r="BI8" i="4"/>
  <c r="BL8" i="4" s="1"/>
  <c r="BI9" i="4"/>
  <c r="BL9" i="4" s="1"/>
  <c r="BI10" i="4"/>
  <c r="BL10" i="4" s="1"/>
  <c r="BI11" i="4"/>
  <c r="BL11" i="4" s="1"/>
  <c r="BI12" i="4"/>
  <c r="BL12" i="4" s="1"/>
  <c r="BI13" i="4"/>
  <c r="BL13" i="4" s="1"/>
  <c r="BI14" i="4"/>
  <c r="BL14" i="4" s="1"/>
  <c r="BI15" i="4"/>
  <c r="BL15" i="4" s="1"/>
  <c r="BI16" i="4"/>
  <c r="BL16" i="4" s="1"/>
  <c r="BI17" i="4"/>
  <c r="BL17" i="4" s="1"/>
  <c r="BI18" i="4"/>
  <c r="BL18" i="4" s="1"/>
  <c r="BI19" i="4"/>
  <c r="BL19" i="4" s="1"/>
  <c r="BI20" i="4"/>
  <c r="BL20" i="4" s="1"/>
  <c r="BI21" i="4"/>
  <c r="BL21" i="4" s="1"/>
  <c r="BI22" i="4"/>
  <c r="BL22" i="4" s="1"/>
  <c r="BI23" i="4"/>
  <c r="BL23" i="4" s="1"/>
  <c r="BI24" i="4"/>
  <c r="BL24" i="4" s="1"/>
  <c r="BI25" i="4"/>
  <c r="BL25" i="4" s="1"/>
  <c r="BI26" i="4"/>
  <c r="BL26" i="4" s="1"/>
  <c r="BI27" i="4"/>
  <c r="BL27" i="4" s="1"/>
  <c r="BI28" i="4"/>
  <c r="BL28" i="4" s="1"/>
  <c r="BI29" i="4"/>
  <c r="BL29" i="4" s="1"/>
  <c r="BI30" i="4"/>
  <c r="BL30" i="4" s="1"/>
  <c r="BI31" i="4"/>
  <c r="BL31" i="4" s="1"/>
  <c r="BI32" i="4"/>
  <c r="BL32" i="4" s="1"/>
  <c r="BI33" i="4"/>
  <c r="BL33" i="4" s="1"/>
  <c r="BI36" i="4"/>
  <c r="BL36" i="4" s="1"/>
  <c r="BI37" i="4"/>
  <c r="BL37" i="4" s="1"/>
  <c r="BI38" i="4"/>
  <c r="BL38" i="4" s="1"/>
  <c r="BI39" i="4"/>
  <c r="BL39" i="4" s="1"/>
  <c r="BI40" i="4"/>
  <c r="BL40" i="4" s="1"/>
  <c r="BI41" i="4"/>
  <c r="BL41" i="4" s="1"/>
  <c r="BI42" i="4"/>
  <c r="BL42" i="4" s="1"/>
  <c r="BI43" i="4"/>
  <c r="BL43" i="4" s="1"/>
  <c r="BI44" i="4"/>
  <c r="BL44" i="4" s="1"/>
  <c r="BI45" i="4"/>
  <c r="BL45" i="4" s="1"/>
  <c r="BI46" i="4"/>
  <c r="BL46" i="4" s="1"/>
  <c r="BI47" i="4"/>
  <c r="BL47" i="4" s="1"/>
  <c r="BI48" i="4"/>
  <c r="BL48" i="4" s="1"/>
  <c r="BI49" i="4"/>
  <c r="BL49" i="4" s="1"/>
  <c r="BI50" i="4"/>
  <c r="BL50" i="4" s="1"/>
  <c r="BI51" i="4"/>
  <c r="BL51" i="4" s="1"/>
  <c r="BI52" i="4"/>
  <c r="BL52" i="4" s="1"/>
  <c r="BI53" i="4"/>
  <c r="BL53" i="4" s="1"/>
  <c r="BI54" i="4"/>
  <c r="BL54" i="4" s="1"/>
  <c r="BI55" i="4"/>
  <c r="BL55" i="4" s="1"/>
  <c r="BI56" i="4"/>
  <c r="BL56" i="4" s="1"/>
  <c r="BI57" i="4"/>
  <c r="BL57" i="4" s="1"/>
  <c r="BI58" i="4"/>
  <c r="BL58" i="4" s="1"/>
  <c r="BI59" i="4"/>
  <c r="BL59" i="4" s="1"/>
  <c r="BI60" i="4"/>
  <c r="BL60" i="4" s="1"/>
  <c r="BI61" i="4"/>
  <c r="BL61" i="4" s="1"/>
  <c r="BI62" i="4"/>
  <c r="BL62" i="4" s="1"/>
  <c r="BI63" i="4"/>
  <c r="BL63" i="4" s="1"/>
  <c r="BI64" i="4"/>
  <c r="BL64" i="4" s="1"/>
  <c r="BI65" i="4"/>
  <c r="BL65" i="4" s="1"/>
  <c r="BI66" i="4"/>
  <c r="BL66" i="4" s="1"/>
  <c r="BI67" i="4"/>
  <c r="BL67" i="4" s="1"/>
  <c r="BI68" i="4"/>
  <c r="BL68" i="4" s="1"/>
  <c r="BI69" i="4"/>
  <c r="BL69" i="4" s="1"/>
  <c r="BI70" i="4"/>
  <c r="BL70" i="4" s="1"/>
  <c r="BI71" i="4"/>
  <c r="BL71" i="4" s="1"/>
  <c r="BI72" i="4"/>
  <c r="BL72" i="4" s="1"/>
  <c r="BI73" i="4"/>
  <c r="BL73" i="4" s="1"/>
  <c r="BI74" i="4"/>
  <c r="BL74" i="4" s="1"/>
  <c r="BI75" i="4"/>
  <c r="BL75" i="4" s="1"/>
  <c r="BI76" i="4"/>
  <c r="BL76" i="4" s="1"/>
  <c r="BI77" i="4"/>
  <c r="BL77" i="4" s="1"/>
  <c r="BI78" i="4"/>
  <c r="BL78" i="4" s="1"/>
  <c r="BI79" i="4"/>
  <c r="BL79" i="4" s="1"/>
  <c r="BI80" i="4"/>
  <c r="BL80" i="4" s="1"/>
  <c r="BI81" i="4"/>
  <c r="BL81" i="4" s="1"/>
  <c r="BI82" i="4"/>
  <c r="BL82" i="4" s="1"/>
  <c r="BI83" i="4"/>
  <c r="BL83" i="4" s="1"/>
  <c r="BI84" i="4"/>
  <c r="BL84" i="4" s="1"/>
  <c r="BI85" i="4"/>
  <c r="BL85" i="4" s="1"/>
  <c r="BI86" i="4"/>
  <c r="BL86" i="4" s="1"/>
  <c r="BI87" i="4"/>
  <c r="BL87" i="4" s="1"/>
  <c r="BI88" i="4"/>
  <c r="BL88" i="4" s="1"/>
  <c r="BI89" i="4"/>
  <c r="BL89" i="4" s="1"/>
  <c r="BI90" i="4"/>
  <c r="BL90" i="4" s="1"/>
  <c r="BI91" i="4"/>
  <c r="BL91" i="4" s="1"/>
  <c r="BI92" i="4"/>
  <c r="BL92" i="4" s="1"/>
  <c r="BI93" i="4"/>
  <c r="BL93" i="4" s="1"/>
  <c r="BI94" i="4"/>
  <c r="BL94" i="4" s="1"/>
  <c r="BI95" i="4"/>
  <c r="BL95" i="4" s="1"/>
  <c r="BI96" i="4"/>
  <c r="BL96" i="4" s="1"/>
  <c r="BI97" i="4"/>
  <c r="BL97" i="4" s="1"/>
  <c r="BI98" i="4"/>
  <c r="BL98" i="4" s="1"/>
  <c r="BI99" i="4"/>
  <c r="BL99" i="4" s="1"/>
  <c r="BI100" i="4"/>
  <c r="BL100" i="4" s="1"/>
  <c r="BI101" i="4"/>
  <c r="BL101" i="4" s="1"/>
  <c r="BI102" i="4"/>
  <c r="BL102" i="4" s="1"/>
  <c r="BI103" i="4"/>
  <c r="BL103" i="4" s="1"/>
  <c r="BI104" i="4"/>
  <c r="BL104" i="4" s="1"/>
  <c r="BI105" i="4"/>
  <c r="BL105" i="4" s="1"/>
  <c r="BI106" i="4"/>
  <c r="BL106" i="4" s="1"/>
  <c r="BI107" i="4"/>
  <c r="BL107" i="4" s="1"/>
  <c r="BI108" i="4"/>
  <c r="BL108" i="4" s="1"/>
  <c r="BI109" i="4"/>
  <c r="BL109" i="4" s="1"/>
  <c r="BI110" i="4"/>
  <c r="BL110" i="4" s="1"/>
  <c r="BI111" i="4"/>
  <c r="BL111" i="4" s="1"/>
  <c r="BI112" i="4"/>
  <c r="BL112" i="4" s="1"/>
  <c r="BI113" i="4"/>
  <c r="BL113" i="4" s="1"/>
  <c r="BI114" i="4"/>
  <c r="BL114" i="4" s="1"/>
  <c r="BI115" i="4"/>
  <c r="BL115" i="4" s="1"/>
  <c r="BI116" i="4"/>
  <c r="BL116" i="4" s="1"/>
  <c r="BI117" i="4"/>
  <c r="BL117" i="4" s="1"/>
  <c r="BI118" i="4"/>
  <c r="BL118" i="4" s="1"/>
  <c r="BI119" i="4"/>
  <c r="BL119" i="4" s="1"/>
  <c r="BI120" i="4"/>
  <c r="BL120" i="4" s="1"/>
  <c r="BI121" i="4"/>
  <c r="BL121" i="4" s="1"/>
  <c r="BI122" i="4"/>
  <c r="BL122" i="4" s="1"/>
  <c r="BI123" i="4"/>
  <c r="BL123" i="4" s="1"/>
  <c r="BI124" i="4"/>
  <c r="BL124" i="4" s="1"/>
  <c r="BI125" i="4"/>
  <c r="BL125" i="4" s="1"/>
  <c r="BI126" i="4"/>
  <c r="BL126" i="4" s="1"/>
  <c r="BI127" i="4"/>
  <c r="BL127" i="4" s="1"/>
  <c r="BI128" i="4"/>
  <c r="BL128" i="4" s="1"/>
  <c r="BI129" i="4"/>
  <c r="BL129" i="4" s="1"/>
  <c r="BI130" i="4"/>
  <c r="BL130" i="4" s="1"/>
  <c r="BI131" i="4"/>
  <c r="BL131" i="4" s="1"/>
  <c r="BI132" i="4"/>
  <c r="BL132" i="4" s="1"/>
  <c r="BI133" i="4"/>
  <c r="BL133" i="4" s="1"/>
  <c r="BI134" i="4"/>
  <c r="BL134" i="4" s="1"/>
  <c r="BI135" i="4"/>
  <c r="BL135" i="4" s="1"/>
  <c r="BI136" i="4"/>
  <c r="BL136" i="4" s="1"/>
  <c r="BI137" i="4"/>
  <c r="BL137" i="4" s="1"/>
  <c r="BI138" i="4"/>
  <c r="BL138" i="4" s="1"/>
  <c r="BI139" i="4"/>
  <c r="BL139" i="4" s="1"/>
  <c r="BI140" i="4"/>
  <c r="BL140" i="4" s="1"/>
  <c r="BI141" i="4"/>
  <c r="BL141" i="4" s="1"/>
  <c r="BI142" i="4"/>
  <c r="BL142" i="4" s="1"/>
  <c r="BI143" i="4"/>
  <c r="BL143" i="4" s="1"/>
  <c r="BI144" i="4"/>
  <c r="BL144" i="4" s="1"/>
  <c r="BI145" i="4"/>
  <c r="BL145" i="4" s="1"/>
  <c r="BI146" i="4"/>
  <c r="BL146" i="4" s="1"/>
  <c r="BI147" i="4"/>
  <c r="BL147" i="4" s="1"/>
  <c r="BI148" i="4"/>
  <c r="BL148" i="4" s="1"/>
  <c r="BI149" i="4"/>
  <c r="BL149" i="4" s="1"/>
  <c r="BI150" i="4"/>
  <c r="BL150" i="4" s="1"/>
  <c r="BI151" i="4"/>
  <c r="BL151" i="4" s="1"/>
  <c r="BI152" i="4"/>
  <c r="BL152" i="4" s="1"/>
  <c r="BI153" i="4"/>
  <c r="BL153" i="4" s="1"/>
  <c r="BI154" i="4"/>
  <c r="BL154" i="4" s="1"/>
  <c r="BI155" i="4"/>
  <c r="BL155" i="4" s="1"/>
  <c r="BI156" i="4"/>
  <c r="BL156" i="4" s="1"/>
  <c r="BI157" i="4"/>
  <c r="BL157" i="4" s="1"/>
  <c r="BI158" i="4"/>
  <c r="BL158" i="4" s="1"/>
  <c r="BI159" i="4"/>
  <c r="BL159" i="4" s="1"/>
  <c r="BI160" i="4"/>
  <c r="BL160" i="4" s="1"/>
  <c r="BI161" i="4"/>
  <c r="BL161" i="4" s="1"/>
  <c r="BI163" i="4"/>
  <c r="BL163" i="4" s="1"/>
  <c r="BI164" i="4"/>
  <c r="BL164" i="4" s="1"/>
  <c r="BI165" i="4"/>
  <c r="BL165" i="4" s="1"/>
  <c r="BI166" i="4"/>
  <c r="BL166" i="4" s="1"/>
  <c r="BI167" i="4"/>
  <c r="BL167" i="4" s="1"/>
  <c r="BI168" i="4"/>
  <c r="BL168" i="4" s="1"/>
  <c r="BI169" i="4"/>
  <c r="BL169" i="4" s="1"/>
  <c r="BI170" i="4"/>
  <c r="BL170" i="4" s="1"/>
  <c r="BI171" i="4"/>
  <c r="BL171" i="4" s="1"/>
  <c r="BI172" i="4"/>
  <c r="BL172" i="4" s="1"/>
  <c r="BI173" i="4"/>
  <c r="BL173" i="4" s="1"/>
  <c r="BI174" i="4"/>
  <c r="BL174" i="4" s="1"/>
  <c r="BI175" i="4"/>
  <c r="BL175" i="4" s="1"/>
  <c r="BI176" i="4"/>
  <c r="BL176" i="4" s="1"/>
  <c r="BI177" i="4"/>
  <c r="BL177" i="4" s="1"/>
  <c r="BI178" i="4"/>
  <c r="BL178" i="4" s="1"/>
  <c r="BI179" i="4"/>
  <c r="BL179" i="4" s="1"/>
  <c r="BI180" i="4"/>
  <c r="BL180" i="4" s="1"/>
  <c r="BI181" i="4"/>
  <c r="BL181" i="4" s="1"/>
  <c r="BI182" i="4"/>
  <c r="BL182" i="4" s="1"/>
  <c r="BI183" i="4"/>
  <c r="BL183" i="4" s="1"/>
  <c r="BI184" i="4"/>
  <c r="BL184" i="4" s="1"/>
  <c r="BI185" i="4"/>
  <c r="BL185" i="4" s="1"/>
  <c r="BI186" i="4"/>
  <c r="BL186" i="4" s="1"/>
  <c r="BI187" i="4"/>
  <c r="BL187" i="4" s="1"/>
  <c r="BI188" i="4"/>
  <c r="BL188" i="4" s="1"/>
  <c r="BI189" i="4"/>
  <c r="BL189" i="4" s="1"/>
  <c r="BI190" i="4"/>
  <c r="BL190" i="4" s="1"/>
  <c r="BI191" i="4"/>
  <c r="BL191" i="4" s="1"/>
  <c r="BI192" i="4"/>
  <c r="BL192" i="4" s="1"/>
  <c r="BI193" i="4"/>
  <c r="BL193" i="4" s="1"/>
  <c r="BI194" i="4"/>
  <c r="BL194" i="4" s="1"/>
  <c r="BI195" i="4"/>
  <c r="BL195" i="4" s="1"/>
  <c r="BI196" i="4"/>
  <c r="BL196" i="4" s="1"/>
  <c r="BI197" i="4"/>
  <c r="BL197" i="4" s="1"/>
  <c r="BI198" i="4"/>
  <c r="BL198" i="4" s="1"/>
  <c r="BI199" i="4"/>
  <c r="BL199" i="4" s="1"/>
  <c r="BI200" i="4"/>
  <c r="BL200" i="4" s="1"/>
  <c r="BI201" i="4"/>
  <c r="BL201" i="4" s="1"/>
  <c r="BI202" i="4"/>
  <c r="BL202" i="4" s="1"/>
  <c r="BI203" i="4"/>
  <c r="BL203" i="4" s="1"/>
  <c r="BI204" i="4"/>
  <c r="BL204" i="4" s="1"/>
  <c r="BI205" i="4"/>
  <c r="BL205" i="4" s="1"/>
  <c r="BI206" i="4"/>
  <c r="BL206" i="4" s="1"/>
  <c r="BI207" i="4"/>
  <c r="BL207" i="4" s="1"/>
  <c r="BI208" i="4"/>
  <c r="BL208" i="4" s="1"/>
  <c r="BI209" i="4"/>
  <c r="BL209" i="4" s="1"/>
  <c r="BI210" i="4"/>
  <c r="BL210" i="4" s="1"/>
  <c r="BI211" i="4"/>
  <c r="BL211" i="4" s="1"/>
  <c r="BI212" i="4"/>
  <c r="BL212" i="4" s="1"/>
  <c r="BI213" i="4"/>
  <c r="BL213" i="4" s="1"/>
  <c r="BI214" i="4"/>
  <c r="BL214" i="4" s="1"/>
  <c r="BI215" i="4"/>
  <c r="BL215" i="4" s="1"/>
  <c r="BI216" i="4"/>
  <c r="BL216" i="4" s="1"/>
  <c r="BI217" i="4"/>
  <c r="BL217" i="4" s="1"/>
  <c r="BI218" i="4"/>
  <c r="BL218" i="4" s="1"/>
  <c r="BI219" i="4"/>
  <c r="BL219" i="4" s="1"/>
  <c r="BI220" i="4"/>
  <c r="BL220" i="4" s="1"/>
  <c r="BI221" i="4"/>
  <c r="BL221" i="4" s="1"/>
  <c r="BI222" i="4"/>
  <c r="BL222" i="4" s="1"/>
  <c r="BI223" i="4"/>
  <c r="BL223" i="4" s="1"/>
  <c r="BI224" i="4"/>
  <c r="BL224" i="4" s="1"/>
  <c r="BI225" i="4"/>
  <c r="BL225" i="4" s="1"/>
  <c r="BI226" i="4"/>
  <c r="BL226" i="4" s="1"/>
  <c r="BI227" i="4"/>
  <c r="BL227" i="4" s="1"/>
  <c r="BI228" i="4"/>
  <c r="BL228" i="4" s="1"/>
  <c r="BI229" i="4"/>
  <c r="BL229" i="4" s="1"/>
  <c r="BI230" i="4"/>
  <c r="BL230" i="4" s="1"/>
  <c r="BI231" i="4"/>
  <c r="BL231" i="4" s="1"/>
  <c r="BI232" i="4"/>
  <c r="BL232" i="4" s="1"/>
  <c r="BI233" i="4"/>
  <c r="BL233" i="4" s="1"/>
  <c r="BI234" i="4"/>
  <c r="BL234" i="4" s="1"/>
  <c r="BI235" i="4"/>
  <c r="BL235" i="4" s="1"/>
  <c r="BI236" i="4"/>
  <c r="BL236" i="4" s="1"/>
  <c r="BI237" i="4"/>
  <c r="BL237" i="4" s="1"/>
  <c r="BI238" i="4"/>
  <c r="BL238" i="4" s="1"/>
  <c r="BI239" i="4"/>
  <c r="BL239" i="4" s="1"/>
  <c r="BI240" i="4"/>
  <c r="BL240" i="4" s="1"/>
  <c r="BI241" i="4"/>
  <c r="BL241" i="4" s="1"/>
  <c r="BI242" i="4"/>
  <c r="BL242" i="4" s="1"/>
  <c r="BI243" i="4"/>
  <c r="BL243" i="4" s="1"/>
  <c r="BI244" i="4"/>
  <c r="BL244" i="4" s="1"/>
  <c r="BI245" i="4"/>
  <c r="BL245" i="4" s="1"/>
  <c r="BI246" i="4"/>
  <c r="BL246" i="4" s="1"/>
  <c r="BI247" i="4"/>
  <c r="BL247" i="4" s="1"/>
  <c r="BI248" i="4"/>
  <c r="BL248" i="4" s="1"/>
  <c r="BI249" i="4"/>
  <c r="BL249" i="4" s="1"/>
  <c r="BI250" i="4"/>
  <c r="BL250" i="4" s="1"/>
  <c r="BI251" i="4"/>
  <c r="BL251" i="4" s="1"/>
  <c r="BI252" i="4"/>
  <c r="BL252" i="4" s="1"/>
  <c r="BI253" i="4"/>
  <c r="BL253" i="4" s="1"/>
  <c r="BI254" i="4"/>
  <c r="BL254" i="4" s="1"/>
  <c r="BI255" i="4"/>
  <c r="BL255" i="4" s="1"/>
  <c r="BI256" i="4"/>
  <c r="BL256" i="4" s="1"/>
  <c r="BI257" i="4"/>
  <c r="BL257" i="4" s="1"/>
  <c r="BI258" i="4"/>
  <c r="BL258" i="4" s="1"/>
  <c r="BI259" i="4"/>
  <c r="BL259" i="4" s="1"/>
  <c r="BI260" i="4"/>
  <c r="BL260" i="4" s="1"/>
  <c r="BI261" i="4"/>
  <c r="BL261" i="4" s="1"/>
  <c r="BI262" i="4"/>
  <c r="BL262" i="4" s="1"/>
  <c r="BI263" i="4"/>
  <c r="BL263" i="4" s="1"/>
  <c r="BI264" i="4"/>
  <c r="BL264" i="4" s="1"/>
  <c r="BI265" i="4"/>
  <c r="BL265" i="4" s="1"/>
  <c r="BI266" i="4"/>
  <c r="BL266" i="4" s="1"/>
  <c r="BI267" i="4"/>
  <c r="BL267" i="4" s="1"/>
  <c r="BI268" i="4"/>
  <c r="BL268" i="4" s="1"/>
  <c r="BI269" i="4"/>
  <c r="BL269" i="4" s="1"/>
  <c r="BI270" i="4"/>
  <c r="BL270" i="4" s="1"/>
  <c r="BI272" i="4"/>
  <c r="BL272" i="4" s="1"/>
  <c r="BI273" i="4"/>
  <c r="BL273" i="4" s="1"/>
  <c r="BI274" i="4"/>
  <c r="BL274" i="4" s="1"/>
  <c r="BI275" i="4"/>
  <c r="BL275" i="4" s="1"/>
  <c r="BI276" i="4"/>
  <c r="BL276" i="4" s="1"/>
  <c r="BI277" i="4"/>
  <c r="BL277" i="4" s="1"/>
  <c r="BI278" i="4"/>
  <c r="BL278" i="4" s="1"/>
  <c r="BI279" i="4"/>
  <c r="BL279" i="4" s="1"/>
  <c r="BI280" i="4"/>
  <c r="BL280" i="4" s="1"/>
  <c r="BI281" i="4"/>
  <c r="BL281" i="4" s="1"/>
  <c r="BI282" i="4"/>
  <c r="BL282" i="4" s="1"/>
  <c r="BI283" i="4"/>
  <c r="BL283" i="4" s="1"/>
  <c r="BI284" i="4"/>
  <c r="BL284" i="4" s="1"/>
  <c r="BI285" i="4"/>
  <c r="BL285" i="4" s="1"/>
  <c r="BI286" i="4"/>
  <c r="BL286" i="4" s="1"/>
  <c r="BI287" i="4"/>
  <c r="BL287" i="4" s="1"/>
  <c r="BI288" i="4"/>
  <c r="BL288" i="4" s="1"/>
  <c r="BI289" i="4"/>
  <c r="BL289" i="4" s="1"/>
  <c r="BI290" i="4"/>
  <c r="BL290" i="4" s="1"/>
  <c r="BI291" i="4"/>
  <c r="BL291" i="4" s="1"/>
  <c r="BI292" i="4"/>
  <c r="BL292" i="4" s="1"/>
  <c r="BI293" i="4"/>
  <c r="BL293" i="4" s="1"/>
  <c r="BI294" i="4"/>
  <c r="BL294" i="4" s="1"/>
  <c r="BI295" i="4"/>
  <c r="BL295" i="4" s="1"/>
  <c r="BI296" i="4"/>
  <c r="BL296" i="4" s="1"/>
  <c r="BI297" i="4"/>
  <c r="BL297" i="4" s="1"/>
  <c r="BI298" i="4"/>
  <c r="BL298" i="4" s="1"/>
  <c r="BI299" i="4"/>
  <c r="BL299" i="4" s="1"/>
  <c r="BI300" i="4"/>
  <c r="BL300" i="4" s="1"/>
  <c r="BI301" i="4"/>
  <c r="BL301" i="4" s="1"/>
  <c r="BI302" i="4"/>
  <c r="BL302" i="4" s="1"/>
  <c r="BI303" i="4"/>
  <c r="BL303" i="4" s="1"/>
  <c r="BI304" i="4"/>
  <c r="BL304" i="4" s="1"/>
  <c r="BI305" i="4"/>
  <c r="BL305" i="4" s="1"/>
  <c r="BI306" i="4"/>
  <c r="BL306" i="4" s="1"/>
  <c r="BI307" i="4"/>
  <c r="BL307" i="4" s="1"/>
  <c r="BI308" i="4"/>
  <c r="BL308" i="4" s="1"/>
  <c r="BI309" i="4"/>
  <c r="BL309" i="4" s="1"/>
  <c r="BI310" i="4"/>
  <c r="BL310" i="4" s="1"/>
  <c r="BI311" i="4"/>
  <c r="BL311" i="4" s="1"/>
  <c r="BI312" i="4"/>
  <c r="BL312" i="4" s="1"/>
  <c r="BI313" i="4"/>
  <c r="BL313" i="4" s="1"/>
  <c r="BI314" i="4"/>
  <c r="BL314" i="4" s="1"/>
  <c r="BI315" i="4"/>
  <c r="BL315" i="4" s="1"/>
  <c r="BI316" i="4"/>
  <c r="BL316" i="4" s="1"/>
  <c r="BI317" i="4"/>
  <c r="BL317" i="4" s="1"/>
  <c r="BI318" i="4"/>
  <c r="BL318" i="4" s="1"/>
  <c r="BI319" i="4"/>
  <c r="BL319" i="4" s="1"/>
  <c r="BI320" i="4"/>
  <c r="BL320" i="4" s="1"/>
  <c r="BI2" i="4"/>
  <c r="BL2" i="4" s="1"/>
</calcChain>
</file>

<file path=xl/sharedStrings.xml><?xml version="1.0" encoding="utf-8"?>
<sst xmlns="http://schemas.openxmlformats.org/spreadsheetml/2006/main" count="11279" uniqueCount="7819">
  <si>
    <t xml:space="preserve">Vegetarian refried beans; to meet the standard of US Grade A; 6/#10. </t>
  </si>
  <si>
    <t xml:space="preserve">Beans, Baked; to meet the standard of US Grade A; 6/#10. </t>
  </si>
  <si>
    <t>Cornstarch: edible; for cooking;  24/1#.</t>
  </si>
  <si>
    <t>Cereal, NEW GLUTEN FREE, RICE CHEX, Ready-To-Eat:  BOWL PACK; 3/4 cup or 1 oz.; 1 G/B enriched or whole grain</t>
  </si>
  <si>
    <t>Cheese, Co-Jack® Cheese  Portion I/W</t>
  </si>
  <si>
    <t>Cheese, Mild  Cheddar Portions IW</t>
  </si>
  <si>
    <t>Olives, Canned:  ripe (black); sliced; to be packed to the standard of US Grade B;  6/#10.</t>
  </si>
  <si>
    <t>Cornmeal: yellow; whole grain or enriched, , ENRICHED cornmeal, niacin, iorn, thiamin, mononitrate, riboflavin, folic acid;  25#.</t>
  </si>
  <si>
    <t>6.20 oz</t>
  </si>
  <si>
    <t>6.12 oz</t>
  </si>
  <si>
    <t>C7041</t>
  </si>
  <si>
    <t>10.36 oz</t>
  </si>
  <si>
    <t>C7021</t>
  </si>
  <si>
    <t>9.76 oz</t>
  </si>
  <si>
    <t>3.1 oz</t>
  </si>
  <si>
    <t>3 oz</t>
  </si>
  <si>
    <t>1-15-930-20</t>
  </si>
  <si>
    <t>1-15-327-09</t>
  </si>
  <si>
    <t>CRAZY COLOR Fruit Sanck Roll, Exempt from USDA competive food list</t>
  </si>
  <si>
    <t>Soup, Frozen:  chicken noodle;  heat and serve;  any pack acceptable.</t>
  </si>
  <si>
    <t>Soup, Frozen:  Chicken Noodle, Cond. ;  heat and serve;  any pack acceptable.</t>
  </si>
  <si>
    <t>Basil, Ground, 5.5 oz</t>
  </si>
  <si>
    <t>Chili Powder: dark; no added salt; 1#.</t>
  </si>
  <si>
    <t>Chili Powder: dark; no added salt</t>
  </si>
  <si>
    <t>Cloves:   ground;  1#.</t>
  </si>
  <si>
    <t>Cinnamon: ground; 15 oz.</t>
  </si>
  <si>
    <t>Cinnamon:  ground;  5#.</t>
  </si>
  <si>
    <t>Cream of Tartar;  25 oz.</t>
  </si>
  <si>
    <t>Cumin:  ground;   5#.</t>
  </si>
  <si>
    <t>Garlic, Granular;  5#.</t>
  </si>
  <si>
    <t>Garlic Powder: 6/1#.</t>
  </si>
  <si>
    <t>Garlic Powder: 5#.</t>
  </si>
  <si>
    <t>Marjoram, leaf:  3 oz. or any pack acceptable.</t>
  </si>
  <si>
    <t>Mustard:  ground;  6/14 oz.</t>
  </si>
  <si>
    <t>Nutmeg:  ground;  1#.</t>
  </si>
  <si>
    <t>Onion Powder:  1#.</t>
  </si>
  <si>
    <t>Skillet Frittata, egg, cheese, and turkey sausage, CN Labeled to provide 2 M/MA, contains pasteurized fresh eggs, pasteurized processed cheddar cheeese, fully cooked turkey crumbles, heat and serve, any pack acceptable</t>
  </si>
  <si>
    <t>Michael Foods</t>
  </si>
  <si>
    <t>1/4 cup</t>
  </si>
  <si>
    <t>Cheese, Montery Jack, Shredded, Feather</t>
  </si>
  <si>
    <t>Salad Dressing, Caesar:  minimum 1.5 oz.; any pack acceptable.</t>
  </si>
  <si>
    <t>Soy Sauce, Reduced Sodium, any pack acceptable.</t>
  </si>
  <si>
    <t>Thai Chili Sauce</t>
  </si>
  <si>
    <t>Chocolate Chips: semi-sweet; imitation unacceptable;  25#.</t>
  </si>
  <si>
    <t>Cocoa:  to meet the requirements of CID 20034; Type II (cocoa);  plastic tub or tin container;  6/5#.</t>
  </si>
  <si>
    <t>Tyson Foods</t>
  </si>
  <si>
    <t>Cheese: Swiss processed; pre-sliced; 1/2 ounce; 4/5#.</t>
  </si>
  <si>
    <t xml:space="preserve">Cream Cheese, individual cup: 1 oz.; 100/case.  </t>
  </si>
  <si>
    <t>Sour Cream, Reduced Fat:  4/5#.</t>
  </si>
  <si>
    <t>Eggs, Fresh:  US Grade A Large; 15 doz.</t>
  </si>
  <si>
    <t xml:space="preserve">Eggs, Frozen:  pasteurized; homogenized; yolks and whites in natural proportions;  any pack acceptable.  </t>
  </si>
  <si>
    <t>Eggs Frozen, hard boiled, chopped</t>
  </si>
  <si>
    <t>Juice, Fruit Punch, PET bottle</t>
  </si>
  <si>
    <t>Broccoli, Blend, Normandy, to meet the standard of US Grade A, 12/2#</t>
  </si>
  <si>
    <t>Onion, Chopped-Box</t>
  </si>
  <si>
    <t>Potatoes, Dehydrated:  instant; mashed;  granules; with Vitamin C added; complete with whey; 6/5.5#.</t>
  </si>
  <si>
    <t>POTATO PEARLS, SCHOOL PACK</t>
  </si>
  <si>
    <t>Smoked Sausage Link, 2 oz CN, labeld to provide 1 M/MA</t>
  </si>
  <si>
    <t xml:space="preserve">Marshmallows, Miniature Sized: 12/16 oz. </t>
  </si>
  <si>
    <t xml:space="preserve">Flavoring, Vanilla:  imitation;  </t>
  </si>
  <si>
    <t>Shrimp, Breaded, Frozen:  fully cooked; IQF; minced shrimp;  prefried; ovenable;  signed documentation for 21 pieces to contribute 1 oz. M/MA and 1.5 servings of G/B; not to exceed 13 grams of fat; any pack acceptable.</t>
  </si>
  <si>
    <t>Flour: all purpose; enriched; bleached; 25#.</t>
  </si>
  <si>
    <t>Flour: whole wheat; enriched;  25#.</t>
  </si>
  <si>
    <t>Oats, Rolled:  enriched or whole grain;  quick cooking; any pack acceptable.</t>
  </si>
  <si>
    <t>Rice, Milled:  long grain; white; enriched; US Grade B;  25#.</t>
  </si>
  <si>
    <t>Seasoning, Chili, Dry:  instant;  no extenders or MSG; tomato powder as the primary ingredient; with onion, garlic, and appropriate spices; to yield 1 gal.;  8/12 oz.</t>
  </si>
  <si>
    <t>Seasoning, Fajita, Dry:  no MSG; any  pack acceptable.</t>
  </si>
  <si>
    <t>Seasoning, Italian:  any pack acceptable.</t>
  </si>
  <si>
    <t>Seasoning Lemon Pepper: any pack acceptable.</t>
  </si>
  <si>
    <t>Seasoning, Pizza or Spaghetti Sauce:  dry; no extenders or MSG; to season approximately 1 gallons sauce; any pack acceptable.</t>
  </si>
  <si>
    <t>Spaghetti Sauce</t>
  </si>
  <si>
    <t>Enchilada Sauce (6/#10)</t>
  </si>
  <si>
    <t>Sugar, Portion Pack:  2000 count.</t>
  </si>
  <si>
    <t>Sugar Substitute: powder, individual packet; equal to 2 t. sugar; 1 gram - 2000/case.</t>
  </si>
  <si>
    <t>Syrup, Corn:  white; 4/1 gal.</t>
  </si>
  <si>
    <t>Syrup, Pancake:   maple flavored;  thick consistency; 4/1 gal.</t>
  </si>
  <si>
    <t>Vinegar, White: plastic only; 4/1 gal.</t>
  </si>
  <si>
    <t>Strawberry jelly indv.</t>
  </si>
  <si>
    <t>Mayonnaise, FAT FREE, Portion Pack:  minimum 12 grams; 200 count.</t>
  </si>
  <si>
    <t>Non Dairy Creamer, Portion Pack: powder; minimum 2.5 grams; 1000 count.</t>
  </si>
  <si>
    <t>Pepper, Black, Portion Pack:  minimum .18 gram; 3000 count.</t>
  </si>
  <si>
    <t>Picante Sauce, Portion Pack:  minimum .5 oz (14 grams);  any pack acceptable.</t>
  </si>
  <si>
    <t>Salad Dressing, Buttermilk Ranch,  Portion Pack:  minimum  1.5 grams;  any pack acceptable.</t>
  </si>
  <si>
    <t>Pan Release, Spray, Butter Mist</t>
  </si>
  <si>
    <t>Pecan Pieces</t>
  </si>
  <si>
    <t>Sweet n- Sour sauce</t>
  </si>
  <si>
    <t>Noodles, Chow Mein: to meet the requirements of CID A-A20112; enriched or whole grain; 6 #10.</t>
  </si>
  <si>
    <t>Beef Jerky, Teriyaki Flavored, Indivually Wrapped, &lt;23g fat, Kippered Beef Steak, no pricing on package, any pack acceptable</t>
  </si>
  <si>
    <t>Beef Jerky,  Black Pepper, Indivually Wrapped, &lt;23g fat, Kippered Beef Steak, no pricing on package, any pack acceptable</t>
  </si>
  <si>
    <t>Pie, Pumpkin, Pre baked</t>
  </si>
  <si>
    <t>COBBLER, CHERRY</t>
  </si>
  <si>
    <t>COBBLER, PEACH</t>
  </si>
  <si>
    <t>Turkey, Ham, Sliced, 100% Lean Turkey, 1/2oz slice, CN Labeled to provide 2 M/MA (3.06oz)</t>
  </si>
  <si>
    <t>Rice, Infused, Mexican Flavor, Enriched, US Grade B</t>
  </si>
  <si>
    <t>Rice, Mexican Fiesta, Enriched, US Grade B</t>
  </si>
  <si>
    <t>Rice, Pilaf, Chicken Flavor, Enriched, US Grade B</t>
  </si>
  <si>
    <t>JUICE, BERRY FUN SS, 100 % Fruit Juice, Shelf Stable Aseptic package, made from Juice Concentrate, Natural Flavor, any pack acceptable</t>
  </si>
  <si>
    <t>Sauce Mix, Instant, Alfredo</t>
  </si>
  <si>
    <t>Potatoes, Au Gratin</t>
  </si>
  <si>
    <t>6132</t>
  </si>
  <si>
    <t>Turkey, Pre-Cooked Turkey Crumbles, Boil N Bag, Fully Cooked, Mild seasoning, Fat grams no more than 10.5, CN Labeled or Signed Pproduct Analysis to provide 2 M/MA, any pack acceptable</t>
  </si>
  <si>
    <t>Turkey, Pre-Cooked Diced Ham, Fully Cooked, CN Labeled or Signed Pproduct Analysis to provide 2 M/MA, any pack acceptable</t>
  </si>
  <si>
    <t>Turkey, Pre-Cooked Diced Oven Roasted Turkey Breast, Fully Cooked, CN Labeled or Signed Pproduct Analysis to provide 2 M/MA, any pack acceptable</t>
  </si>
  <si>
    <t>Turkey, Pre-Cooked Sliced Canadian Style Ham, Fully Cooked, CN Labeled or Signed Pproduct Analysis to provide 2 M/MA, any pack acceptable</t>
  </si>
  <si>
    <t>Pizza, BIG DADDY, Cheese, Whole Grain, Bake to Rise, 16"</t>
  </si>
  <si>
    <t>Sweet Potatoes, Canned: cut; light syrup; to be packed to the standard of US Grade A; 6/#10.</t>
  </si>
  <si>
    <t>Potatoes, Dehydrated: white; sliced; 4/5#.</t>
  </si>
  <si>
    <t xml:space="preserve">Sausage, Frozen:  fully cooked; patty; no VPP or other fillers or extenders; 1.25 oz. minimum portion size; not to exceed 10 grams of fat; CN labeled for 1 patty to provide 1 oz. M/MA; any pack acceptable. </t>
  </si>
  <si>
    <t>Hershey Almond Bar</t>
  </si>
  <si>
    <t>Cheese Nips, 100 calorie</t>
  </si>
  <si>
    <t>Chips Ahoy, 100 calorie</t>
  </si>
  <si>
    <t>Oreo Cookies, 100 calorie</t>
  </si>
  <si>
    <t>Ham, Diced, water added, 1/4" cubes</t>
  </si>
  <si>
    <t>Cereal Golden Graham Bwlpk, Ready-To-Eat:  bowl pack; 3/4 cup or 1 oz.; enriched or whole grain</t>
  </si>
  <si>
    <t>NABISCO</t>
  </si>
  <si>
    <t>Cereal Cinnamon Toast Bwlpk, Ready-To-Eat:  bowl pack; 3/4 cup or 1 oz.; enriched or whole grain</t>
  </si>
  <si>
    <t>Cereal Trix Bwlpk, Ready-To-Eat:  bowl pack; 3/4 cup or 1 oz.; enriched or whole grain</t>
  </si>
  <si>
    <t>Cereal Lucky Charms Bwlpk, Ready-To-Eat:  bowl pack; 3/4 cup or 1 oz.; enriched or whole grain</t>
  </si>
  <si>
    <t>Cereal Reese Puffs Bwlpk, Ready-To-Eat:  bowl pack; 3/4 cup or 1 oz.; enriched or whole grain</t>
  </si>
  <si>
    <t>Cereal Corn Frosties Bwlpk, Ready-To-Eat:  bowl pack; 3/4 cup or 1 oz.; enriched or whole grain</t>
  </si>
  <si>
    <t>Turkey Roast, Frozen: fully cooked;  white/dark meat; sliced,  pre-portioned into 2 oz. units; CN labeled to provide 1.25 oz. M/MA; packed in plastic trays; 72 servings; any pack acceptable.</t>
  </si>
  <si>
    <t>Turkey, Frozen:  bulk;  turkey; 1/2 oz. slices; CN labeled or product analysis sheet required; any pack acceptable.</t>
  </si>
  <si>
    <t>Turkey, Ham, Sliced</t>
  </si>
  <si>
    <t>Turkey Drumstick Smkd 16/20 Oz</t>
  </si>
  <si>
    <t>Fruit Punch</t>
  </si>
  <si>
    <t>Drink Berry All Star</t>
  </si>
  <si>
    <t>Juice, Orange PET bottle, maxium size 12oz</t>
  </si>
  <si>
    <t>Juice, Grape PET bottle, maxium size 12oz</t>
  </si>
  <si>
    <t>Juice, Apple 100%, PET bottle</t>
  </si>
  <si>
    <t>Juice, Kiwi Strawberry, PET bottle</t>
  </si>
  <si>
    <t>Country Time, Lemonade</t>
  </si>
  <si>
    <t>Sunflower, Kernels, Roasted Salted</t>
  </si>
  <si>
    <t>Sauce, BBQ:  no starches or fillers; medium viscosity; MILD, 4/1 Gal.</t>
  </si>
  <si>
    <t>Sauce, Picante:  mild; chunky consistency; 4/1 Gal.</t>
  </si>
  <si>
    <t xml:space="preserve">Sauce, Worcestershire: to meet the standard of CID A-A 20099A;  plastic only;  1/1 Gal.  </t>
  </si>
  <si>
    <t>Barbecue Sauce, Portion Pack: cup;  minimum 1 oz.; any pack acceptable.</t>
  </si>
  <si>
    <t>Dressing, Honey Mustard, CUP, minium 1oz, any pack acceptable</t>
  </si>
  <si>
    <t>Honey, Portion Pack:  minimum 9 grams; 200 count.</t>
  </si>
  <si>
    <t>Seasoned Salt: 36 oz.</t>
  </si>
  <si>
    <t>Strawberries, Frozen:  sliced; 4:1 sugar added;  to meet the standard of US Grade A;  6/5#.</t>
  </si>
  <si>
    <t xml:space="preserve">Beans, Chili Style; to meet the standard of US Grade A; 6/#10. </t>
  </si>
  <si>
    <t xml:space="preserve">Italian green beans; to meet the standard of US Grade A; 6/#10. </t>
  </si>
  <si>
    <t xml:space="preserve">Beans, Pinto, Canned:  refried; to meet the standard of US Grade A; 6/#10. </t>
  </si>
  <si>
    <t>Corn, Frozen:   whole kernel;  golden (yellow); to meet the standard of US Grade A;  20#.</t>
  </si>
  <si>
    <t xml:space="preserve">Mixed Vegetables, Frozen:  Oriental blend, Type IV(French style green beans, cut broccoli, onions, sliced mushrooms and/or red peppers);  12/2.5 #.   </t>
  </si>
  <si>
    <t>Mixed Vegetables, Frozen: Chuckwagon Corn blend, Type IV</t>
  </si>
  <si>
    <t>Mixed Vegetables, Frozen: Winter Mix blend, Type IV</t>
  </si>
  <si>
    <t>Peas, Green, Frozen: 3-4 sieve; to meet the standard of  US Grade A;  20#.</t>
  </si>
  <si>
    <t>Peas and Diced Carrots, Frozen:   to meet the standard of  US Grade A; 20#.</t>
  </si>
  <si>
    <t>Juice, Frozen: Pineapple; full strength juice;  4 fl. oz.; carton only; no K-pack;  any pack acceptable.</t>
  </si>
  <si>
    <t>Milk, Buttermilk: Grade A; pasteurized; homogenized;  1/2 gallon.</t>
  </si>
  <si>
    <t>Cheese, American, Processed:  yellow; loaf;  6/5#.</t>
  </si>
  <si>
    <t>Cheese, American, Processed:   yellow; Feather shredded</t>
  </si>
  <si>
    <t>STRAWBERRY Fruit Sanck Roll, Exempt from USDA competive food list</t>
  </si>
  <si>
    <t>HOT COLORS, Fruit Sanck Roll, Exempt from USDA competive food list</t>
  </si>
  <si>
    <t>Fruit, Snack, Scooby-Doo Shape</t>
  </si>
  <si>
    <t>Cheese, Mozzarella, String Cheese I/W</t>
  </si>
  <si>
    <t>Peas: Green, Canned:  3 or 4 sieve; to be packed to the standard of US Grade A;  6/#10.</t>
  </si>
  <si>
    <t>Peppers, Green Chili, Canned:  diced; 12/27 oz. or 24/#303.</t>
  </si>
  <si>
    <t>Peppers, Jalapenos, Canned: sliced, pickled; 6/#10.</t>
  </si>
  <si>
    <t>Peppers, Cherry:  whole; mild; red cherry and/or green; 4/1 gallon.</t>
  </si>
  <si>
    <t>Pickles: dill;  sliced  1/8"; crinkle cut; to be packed to the standard of US Grade A; 600-650 per gallon count; plastic only; 4/1 gallon.</t>
  </si>
  <si>
    <t>Pickles:  spears; kosher dill; processed;  to be packed to the standard of US Grade A; 6/#10</t>
  </si>
  <si>
    <t>Pickles: whole; dill; 17/20 count;  to be packed to the standard of US Grade A;  4/1 gallon.</t>
  </si>
  <si>
    <t>Pickles: whole; dill; 85-100 count;  to be packed to the standard of US Grade A;  5 gallon pail.</t>
  </si>
  <si>
    <t>Beef Jerky, Orginal, Indivually Wrapped, &lt;23g fat, Kippered Beef Steak, no pricing on package, any pack acceptable</t>
  </si>
  <si>
    <t>Breakfast Bar, Egg &amp; Cheese, CN to provide 1 M/MA</t>
  </si>
  <si>
    <t>Team Cheerios Breakfast Cereal Bar, whole grain, must meet 1 Grain/Bread</t>
  </si>
  <si>
    <t>Whipped Topping, Frozen; non-dairy; in pastry bag; ready-to-use; 12/16 oz.</t>
  </si>
  <si>
    <t>Whipped Topping, Frozen: fat free;  non-dairy;  ready-to-whip; 12/32 oz.</t>
  </si>
  <si>
    <t>Scrambled Egg Pattie, fully cooked patties, made with fresh eggs, steam cooked, IQF, CN labeld to provide 1.5 M/MA, any pack acceptable</t>
  </si>
  <si>
    <t>Peas, Black Eyed with Snap, Canned:  to be packed to the standard of US Grade A;  6/#10.</t>
  </si>
  <si>
    <t>Cheese, Parmesan:  grated; 12/1#.</t>
  </si>
  <si>
    <t>Cheese, Parmesan:  Poprtion pack, 3.5 GM</t>
  </si>
  <si>
    <t>Chicken, MINH, Orange Chicken, F/C, Stirfry, w/Box</t>
  </si>
  <si>
    <t>WATER, SPRING PLASTIC BOTTLE</t>
  </si>
  <si>
    <t>WATER, SPRING HALF PINT</t>
  </si>
  <si>
    <t>1-155-525-20</t>
  </si>
  <si>
    <t>3522-328</t>
  </si>
  <si>
    <t>2.40 oz</t>
  </si>
  <si>
    <t>1.0 oz.</t>
  </si>
  <si>
    <t>3 oz.</t>
  </si>
  <si>
    <t xml:space="preserve">Juice Bar, Frozen: flavors to include cherry, grape, orange, and fruit punch; CN labeled to provide 1/4 cup V/F;any pack acceptable; LIST FLAVORS BID. </t>
  </si>
  <si>
    <t>Tuna, Light, Cup, 16g protein, 1/2g fat, to provide 2 M/MA, shelf stable, any pack acceptable</t>
  </si>
  <si>
    <t>Juice, Frozen: orange-pineapple; full strength juice;  4 fl. oz.; carton only; no K-pack;  any pack acceptable.</t>
  </si>
  <si>
    <t>Juice, Fruit Punch Blend, Cup</t>
  </si>
  <si>
    <t>VitaFresh K-pak Apple</t>
  </si>
  <si>
    <t xml:space="preserve">Beans, Green, Canned: cuts; Blue Lake variety; 4 SV; to meet the standard of US Grade A; 6/#10. </t>
  </si>
  <si>
    <t xml:space="preserve">Sausage, Frozen:  fully cooked; link; ground pork; no VPP or other fillers or extenders; 1.2 oz. minimum weight; not to exceed 7.9 grams of fat; CN labeled to provide 1 oz. M/MA; any pack acceptable. </t>
  </si>
  <si>
    <t>Tea Bags:  brew pack;  1 oz.; for brewing 1 gallon of tea;  without string; 96/cs.</t>
  </si>
  <si>
    <t>Tea, Hi Yeild Unsweetned</t>
  </si>
  <si>
    <t>Tea, Bags - 1 gal</t>
  </si>
  <si>
    <t>Juice:  lemon;  reconstituted; to meet the requirements of CID A-A-20144B; 12/32 oz.</t>
  </si>
  <si>
    <t>Baking Powder: double acting; to meet the requirements of CID A-A-20094 A; 4/10# tins.</t>
  </si>
  <si>
    <t>Baking Soda:  to meet the requirements of CID A-A-20086A;  12/2# case.</t>
  </si>
  <si>
    <t>Turkey, breast slab, REDUCED SODIUM, bonelss, fully cooked, formed from turkey breasat and white turkey trim meat, no added skin, food starch or VPP, CN labeled or Signed Product Analysis to provide 2 oz. M/MA, any pack acceptable</t>
  </si>
  <si>
    <t>2.90 oz</t>
  </si>
  <si>
    <t>Pancake Wrapped Skinless Link on a Stick, WHOLE GRAIN,  Maple, Frozen:  fully cooked;  Turkey Sausage;  not to exceed 8 grams of fat; 2.85 oz. minimum weight;  CN labeled to provide 1 oz. M/MA and 1.25 servings of G/B</t>
  </si>
  <si>
    <t>Sausage Patty, CN Labeled to provide 1 M/MA, any pack acceptable</t>
  </si>
  <si>
    <t>Sausage, Patty, Turkey, Fat grams not to exceed 4.5, CN Labeled to provide 1 M/MA</t>
  </si>
  <si>
    <t>2.60 oz</t>
  </si>
  <si>
    <t>2.9 oz</t>
  </si>
  <si>
    <t>Cheese, Sauce Canned:  cheese; heat and serve; mild cheddar; CN Labeled 6.56 oz provides 2 M/MA; 6/#10</t>
  </si>
  <si>
    <t>Orchard, Fruit, Snack</t>
  </si>
  <si>
    <t>Drink Mix, Lemonade</t>
  </si>
  <si>
    <t>Drink Mix, Grape</t>
  </si>
  <si>
    <t>Drink Mix, Orange</t>
  </si>
  <si>
    <t>Drink Mix, Fruit Punch</t>
  </si>
  <si>
    <t>Juice, Fruit Carton 100%</t>
  </si>
  <si>
    <t>Juice, Apple Carton 100%</t>
  </si>
  <si>
    <t>Fruit Bowl, Mandarin, Light Syrup</t>
  </si>
  <si>
    <t>Fruit Bowl, Pineapple Tidbit, Light Syrup</t>
  </si>
  <si>
    <t>Raisins, Individual Pack</t>
  </si>
  <si>
    <t>Water, Strawberry Flavored</t>
  </si>
  <si>
    <t>Orginal Sweet Tea Organic</t>
  </si>
  <si>
    <t>Juice, Orange Drink</t>
  </si>
  <si>
    <t>Juice, Grape</t>
  </si>
  <si>
    <t>Juice, Wild Cherry</t>
  </si>
  <si>
    <t>G2 Fruit Punch</t>
  </si>
  <si>
    <t>G2  Grape</t>
  </si>
  <si>
    <t>G2 Orange</t>
  </si>
  <si>
    <t>G2 Grape</t>
  </si>
  <si>
    <t>Potatoes, Whole, 100  Count</t>
  </si>
  <si>
    <t>Potatoes, New Sliced Fancy</t>
  </si>
  <si>
    <t>Soy Sauce, Teriyaki flavor, any pack acceptable.</t>
  </si>
  <si>
    <t>Sour Cream, 100% Pure Pouch</t>
  </si>
  <si>
    <t>5 LB</t>
  </si>
  <si>
    <t>RICH'S</t>
  </si>
  <si>
    <t>Jelly, Assorted, PC</t>
  </si>
  <si>
    <t>Pan Release, Spray, Garlic Spray Butter</t>
  </si>
  <si>
    <t>Cereal, Apple Cinnimon, Ready-To-Eat:  bowl pack; 3/4 cup or 1 oz.; enriched or whole grain</t>
  </si>
  <si>
    <t>Wing Sauce, Buffalo</t>
  </si>
  <si>
    <t>Cole Slaw, Shredded</t>
  </si>
  <si>
    <t>Smokie, Knockwurst, Pork and Beef, CN Labeled to provide 1 M/MA</t>
  </si>
  <si>
    <t>Potatoes French Fries, Frozen: shoe string; 1/4"; medium;  OVENABLE; to meet the standard of US Grade A;  any pack acceptable.</t>
  </si>
  <si>
    <t>Turkey, Chili Meat, Fully cooked, CN Labeled to provide 2 M/MA</t>
  </si>
  <si>
    <t>Salad Dressing, Buttermilk Ranch, LITE RANCH, Portion Pack:  minimum 1.5 oz.; any pack acceptable.</t>
  </si>
  <si>
    <t>Yogurt, Strawberry/Strawberry Banana</t>
  </si>
  <si>
    <t>Sauce, Chili, Plain, CN Labeled or signed product analysis for 1 cup to provide 2 M/MA, 6/#10 can</t>
  </si>
  <si>
    <t xml:space="preserve">Zesty Orange Sauce, Shelf Stable, use for glazing chicken </t>
  </si>
  <si>
    <t>Sweet &amp; Sour Sauce, Ready to use, made with chunks of pineapple, diced tomatoes, green peppers and onion, shelf stable</t>
  </si>
  <si>
    <t>Seasoning, Taco:  Enriched Bleached Flour, dry; no extenders or MSG; to season 10# ground beef;  6/9 oz. 5997002</t>
  </si>
  <si>
    <t>Ice Cream, Chocolate Marble Cup</t>
  </si>
  <si>
    <t>Ice Cream, Chocolate Sundae, Crunch Bar</t>
  </si>
  <si>
    <t>Ice Cream, Fudge Bar</t>
  </si>
  <si>
    <t>Ice Cream, Vanilla Cream Sandwich</t>
  </si>
  <si>
    <t>Ice Cream, Vanilla Nutty Sundae Cone</t>
  </si>
  <si>
    <t>Ham, Fully Cooked, Fresh, 4x4</t>
  </si>
  <si>
    <t>Ham, Sliced, 2 oz Portion Pack</t>
  </si>
  <si>
    <t>Ham, Sliced, .50 oz</t>
  </si>
  <si>
    <t>Sausage Cktl Smokie 50x1</t>
  </si>
  <si>
    <t>Tuna, Canned:  to meet the requirements of CID A-A-20150A; Form I (chunk); Color A  (light); Packing Media 2 (water); Salt/Sodium Level a (regular, no more than 1.5% salt);  6/66.5 oz.</t>
  </si>
  <si>
    <t>Sauce, Chili, Hot Dog, Canned, w/Meat:  6#10</t>
  </si>
  <si>
    <t>Turkey Roast, Frozen: pre-cooked; breast and thigh in natural proportions, solid muscle; not to exceed 15% turkey broth and other ingredients; wrapped in natural skin and netted; any pack acceptable.</t>
  </si>
  <si>
    <t>2.5 oz</t>
  </si>
  <si>
    <t>Juice, Splash Berry Blend</t>
  </si>
  <si>
    <t>Pizza, BIG DADDY, Pepperoni, Whole Grain, Bake to Rise, 16"</t>
  </si>
  <si>
    <t>ROLD GOLD</t>
  </si>
  <si>
    <t>Fortune Cookie, Chinese:  TAAS test oriented messages; any pack acceptable.</t>
  </si>
  <si>
    <t>Beef Strip Flame Broiled, with VPP; flavored with Teriyaki Sauce; CN labeled to provide 2 oz M/MA; any pack acceptable</t>
  </si>
  <si>
    <t>Salad Dressing, Buttermilk Ranch, FAT FREE, Portion Pack:  minimum 12 GM.; any pack acceptable.</t>
  </si>
  <si>
    <t>Peanut Butter, Cup 4592598</t>
  </si>
  <si>
    <t>Spinach, Frozen:  chopped; to meet the standard of US Grade A; 1-20 lb</t>
  </si>
  <si>
    <t>Sour Cream, NO FAT, PC 1 oz</t>
  </si>
  <si>
    <t>CEREAL, BERRY BERRY KIX, Ready-To-Eat:  bowl pack; 3/4 cup or 1 oz.; enriched or whole grain</t>
  </si>
  <si>
    <t>CEREAL, KIX, Ready-To-Eat:  bowl pack; 3/4 cup or 1 oz.; enriched or whole grain</t>
  </si>
  <si>
    <t>Cereal Raisin Bran Bwlpk, Ready-To-Eat:  bowl pack; 3/4 cup or 1 oz.; enriched or whole grain</t>
  </si>
  <si>
    <t>Cereal Cinn Toast Lo Sug Bwlpk, Ready-To-Eat:  bowl pack; 3/4 cup or 1 oz.; enriched or whole grain</t>
  </si>
  <si>
    <t>Cereal Trix Bwlpk Rduc Sugar, Ready-To-Eat:  bowl pack; 3/4 cup or 1 oz.; enriched or whole grain</t>
  </si>
  <si>
    <t>Pop Tart S'Mores, Ready-To-Eat:  bowl pack; 3/4 cup or 1 oz.; enriched or whole grain</t>
  </si>
  <si>
    <t>Pop Tart Brn Sugar Cinn Frstd, Ready-To-Eat:  bowl pack; 3/4 cup or 1 oz.; enriched or whole grain</t>
  </si>
  <si>
    <t>Tea, Instant-JAR Yeild 30 QT</t>
  </si>
  <si>
    <t>SUGAR SUB, ASPARTAME</t>
  </si>
  <si>
    <t>Lemon Juice, Portion Pack:  minimum 4 grams; 200 count.</t>
  </si>
  <si>
    <t>Coffee, Brew Pack:  regular grind; packed in foil; for automatic drip; 1.25 oz.; any pack acceptable.</t>
  </si>
  <si>
    <t>Friozen Fruit Juie, Cry Baby, Sour Apple, 100% fruit juice to provide 1/2 cup fruit, spoon under lid</t>
  </si>
  <si>
    <t>Friozen Fruit Juie, Cry Baby, Sour Cherry, 100% fruit juice to provide 1/2 cup fruit, spoon under lid</t>
  </si>
  <si>
    <t>Carrots, Canned: sliced; medium             (1-1/8" to 1-1/2" diameter); to be packed to the standard of US Grade A;  6/#10.</t>
  </si>
  <si>
    <t>Corn, Canned:  yellow; whole kernel; packed in brine; to be packed to the standard of US Grade A;  6/#10.</t>
  </si>
  <si>
    <t>Mixed Vegetables, Canned:  to contain green beans, lima beans, carrots, corn, green peas and potato; to meet the requirements of CID A-A 20120B; 6/#10.</t>
  </si>
  <si>
    <t xml:space="preserve">Okra, Pickled, Canned:  4/1 gallon.  </t>
  </si>
  <si>
    <t>1 oz</t>
  </si>
  <si>
    <t>Tomato Sauce, Spaghetti, Canned: w/Bits; meatless; 6/#10.</t>
  </si>
  <si>
    <t>Preium Salsa, Canned</t>
  </si>
  <si>
    <t>Open Range BBQ Sauce, Hickory flavored</t>
  </si>
  <si>
    <t>Sauce, BBQ, Orginal, Mild</t>
  </si>
  <si>
    <t>RoTel Diced Tomatoes w/ Jalapenos</t>
  </si>
  <si>
    <t>Pumpkin, Canned:  packed to the standard of US Grade A;  6/#10.</t>
  </si>
  <si>
    <t>Southern Style, Potato Salad, Mustard</t>
  </si>
  <si>
    <t>3734</t>
  </si>
  <si>
    <t>Potatoes, Sweet, Harvest Splendor, CC deep groove 7/16", Grade A extra long</t>
  </si>
  <si>
    <t>Juice, Grape, 100 % Fruit Juice, Shelf Stable Aseptic package, made from Juice Concentrates, Natural Flavor, any pack acceptable</t>
  </si>
  <si>
    <t>Juice, Apple, 100 % Fruit Juice, Shelf Stable Aseptic package, made from Juice Concentrate, Natural Flavor, any pack acceptable</t>
  </si>
  <si>
    <t>Noodles, Egg:  1/2" wide; 100% durum wheat semolina; enriched;  10#.</t>
  </si>
  <si>
    <t>Pasta, Lasagna Noodles: 100% durum wheat semolina; enriched;  10#.</t>
  </si>
  <si>
    <t>Pasta, Macaroni, Elbow: 100% durum wheat semolina; enriched;  20#.</t>
  </si>
  <si>
    <t>Salad Dressing, French, Portion Pack:  minimum 1.5 oz; 500 count.</t>
  </si>
  <si>
    <t>Salad Dressing, French, Low Calorie, Portion Pack:  minimum 12 grams; 200 count.</t>
  </si>
  <si>
    <t>Salad Dressing, Italian, Portion Pack:  minimum 1.5 oz; 500 count.</t>
  </si>
  <si>
    <t>Salad Dressing, Italian, Low Calorie, Dressing, Portion Pack:  minimum 1.5 oz.; 200 count.</t>
  </si>
  <si>
    <t>Salad Dressing, Italian, Creamy, Low Calorie,  Portion Pack:  minimum 12 grams; 200 count.</t>
  </si>
  <si>
    <t>Thousand Island, Reduced Calorie, Portion Pack:  minimum 12 grams; 200 count.</t>
  </si>
  <si>
    <t>Salt, Iodized, Portion Pack: minimum .75 gram; 3000 count.</t>
  </si>
  <si>
    <t>Soy Sauce, Portion Pack:  minimum 9 grams; any pack acceptable.</t>
  </si>
  <si>
    <t>Sweet and Sour Sauce, Cup:  minimum 1 oz.; 100 count.</t>
  </si>
  <si>
    <t>Sweet Relish, Portion Pack:  minimum 9 grams; 500 count.</t>
  </si>
  <si>
    <t>Taco Sauce, Portion Pack:  minimum 9 grams;  200 count.</t>
  </si>
  <si>
    <t>Tartar Sauce, Portion Pack:  minimum 9 grams; 200  count.</t>
  </si>
  <si>
    <t>Water:  noncarbonated: purified drinking water; twist top cap; 16.9 fl. oz.; any pack acceptable.</t>
  </si>
  <si>
    <t>Water, Noncarbonated, Distilled</t>
  </si>
  <si>
    <t>Jelly, Canned:  mixed;  apple, grape and plum:  to be packed to the standard of US Grade A;  6/#10.</t>
  </si>
  <si>
    <t>Ketchup:  33% tomato solids; packed to the standard of US Grade A; 6/#10.</t>
  </si>
  <si>
    <t>Ketchup:  dispenser pack,Bag-N-Box Style or Equal,  3 Gallon;Vendor to provide Dispenser Preferred Easy On/Off Clip Style any pack acceptable</t>
  </si>
  <si>
    <t>Ketchup; Plastic Squeeze Bottle</t>
  </si>
  <si>
    <t>Ketchup, plastic jug (pump)</t>
  </si>
  <si>
    <t>Pickles: spear; kosher; 350 count;  to be packed to the standard of US Grade A;  5 gallon pail.</t>
  </si>
  <si>
    <t>Pickle Relish:  dill; plastic only;  4/1 gallon.</t>
  </si>
  <si>
    <t>Pimento, Canned: diced; unpeeled; to be packed to the standard of US Grade C; 24/#303.</t>
  </si>
  <si>
    <t>Spinach, Canned:  chopped; to meet the standard of US Grade A; 6/#10.</t>
  </si>
  <si>
    <t>Salt Table:  iodized; 1 lb. boxes.</t>
  </si>
  <si>
    <t>Food release:  non-aerosol trigger  spray; canola oil; cholesterol and sodium free;  6/15.5 oz.</t>
  </si>
  <si>
    <t>Potatoes, Oven Roasted, 8 cut wedge, NO TRANS FAT, never been fried</t>
  </si>
  <si>
    <t>Potatoes, 1/2" CC, NO TRANS FAT, never been fried</t>
  </si>
  <si>
    <t>Potatoes, French Fries, Frozen: curly; 1/4";  oven ready; to meet the standard of US Grade A; any pack acceptable.</t>
  </si>
  <si>
    <t>Potatoes, French Fries, Frozen: curly;  1/4"; batter coated;  seasoned;  oven ready or for deep fat frying;  to meet the standard of US Grade A;  any pack acceptable.</t>
  </si>
  <si>
    <t>Potatoes, Hashbrowns, Redi Shreadded</t>
  </si>
  <si>
    <t>Drink Punch Citrus Fla</t>
  </si>
  <si>
    <t>Ketchup, Portion Pack: to be packed to the standard of US Grade A; minimum; 1000 count.</t>
  </si>
  <si>
    <t>Mayonnaise:  to meet the standard of CID A-A 20140B;  Type I (mayonnaise);  reduced fat;  4/1 Gal.</t>
  </si>
  <si>
    <t>Mustard, prepared: plastic only;  4/1 Gal.</t>
  </si>
  <si>
    <t>Salad Dressing:  to meet the standard of CID A-A 20162A; Type I (regular);  Flavor D (Ranch); 4/1 Gal.</t>
  </si>
  <si>
    <t>Salad Dressing:  to meet the standard of CID A-A 20162A; Type I (REDUCED FAT);  Flavor D (Ranch); 4/1 Gal.</t>
  </si>
  <si>
    <t>Pickles: dill;  sliced  1/8"; crinkle cut; to be packed to the standard of US Grade A; Slice Count 3690 ; 1/5 gallon.</t>
  </si>
  <si>
    <t xml:space="preserve">Frankfurters, Frozen: 8/1; beef,no by-products, fillers or extenders; not to exceed 16 grams of fat; to provide 2 oz. M/MA; any pack acceptable. </t>
  </si>
  <si>
    <t>Frankfurters, Frozen: 8/1; turkey,  no fillers or extenders;  not to exceed 12 grams of fat; CN labeled to provide 2 oz. M/MA; any pack acceptable.</t>
  </si>
  <si>
    <t>Frankfurters, Frozen: 8/1; ALL MEAT,  no fillers or extenders;  CN labeled to provide 2 oz. M/MA; any pack acceptable.</t>
  </si>
  <si>
    <t>Pudding, Canned:banana;ready-to-serve; 6/#10.</t>
  </si>
  <si>
    <t>Pudding, Canned: vanilla; ready-to-serve;6/#10.</t>
  </si>
  <si>
    <t xml:space="preserve">English Muffins, Frozen: plain; split; enriched; 1.8 oz. minimum weight; to provide 2 servings of G/B; any pack acceptable.  </t>
  </si>
  <si>
    <t>Soup Base: beef;  paste;  35% cooked beef minimum; 12/1#.</t>
  </si>
  <si>
    <t>Soup Base: ham;  paste;  35% finely ground ham meat minimum; 12/1#.</t>
  </si>
  <si>
    <t>Base, Beef, low sodium, 12/1#</t>
  </si>
  <si>
    <t>Base, Chicken, low sodium, NO MSG, 12/1#</t>
  </si>
  <si>
    <t>Soup, Canned:  chicken broth; any pack acceptable.</t>
  </si>
  <si>
    <t>Soup, Canned:  chicken noodle; condensed; any pack acceptable.</t>
  </si>
  <si>
    <t>Soup, Canned: cream of celery;  condensed; any pack acceptable.</t>
  </si>
  <si>
    <t xml:space="preserve">Soup, Canned:  cream of chicken;  condensed; any pack acceptable.  </t>
  </si>
  <si>
    <t>Soup, Canned:  cream of mushroom;  condensed; any pack acceptable.</t>
  </si>
  <si>
    <t>Soup, Canned:  tomato; condensed; any pack acceptable.</t>
  </si>
  <si>
    <t>Soup, Frozen:  Chicken Tortilla, Cheesy;  heat and serve;  any pack acceptable.</t>
  </si>
  <si>
    <t>Sausage Patty, RAW</t>
  </si>
  <si>
    <t>Oregano: ground;  5#.</t>
  </si>
  <si>
    <t>Paprika, Spanish: ground;  1#.</t>
  </si>
  <si>
    <t>Pepper, Black:  table grind; tin or plastic jar;  6/5#.</t>
  </si>
  <si>
    <t xml:space="preserve">Poultry Seasoning: </t>
  </si>
  <si>
    <t xml:space="preserve">Sage:   rubbed;  6 oz. </t>
  </si>
  <si>
    <t>Beans, Green, Frozen: mixed style;  to meet the standard of US Grade A;  20#.</t>
  </si>
  <si>
    <t>Broccoli, Frozen:   1" cuts; to meet the standard of US Grade A; 20#.</t>
  </si>
  <si>
    <t>Broccoli, Frozen:   1" cuts; to meet the standard of US Grade A; 75% Florets, 25% pieces, 12/2.5 #.</t>
  </si>
  <si>
    <t>Broccoli, Frozen:  Florets; to meet the standard of US Grade A; 12/2 #.</t>
  </si>
  <si>
    <t>Carrots, Frozen:  sliced,  plain; to meet the standard of US Grade A;  20#.</t>
  </si>
  <si>
    <t>Carrots, Frozen:  sliced, crinkle cut; to meet the standard of US Grade A;  20#.</t>
  </si>
  <si>
    <t xml:space="preserve">Chicken Unbreaded, Frozen: fully cooked; Wings of FireIQF;  wing sections, first and second joint separated; Buffalo-style; any pack acceptable.  </t>
  </si>
  <si>
    <t>Wing,Un breaded,1&amp;2 Joint,Sweet BBQ,FC</t>
  </si>
  <si>
    <t>Wing, Unbreaded, HHoney BBQ Glazed, Fuly Cooked</t>
  </si>
  <si>
    <t>Cereal Cheerio Bwlpk, Ready-To-Eat:  bowl pack; 3/4 cup or 1 oz.; enriched or whole grain</t>
  </si>
  <si>
    <t>Cereal Cheerio Hny Nut Bwlpk, Ready-To-Eat:  bowl pack; 3/4 cup or 1 oz.; enriched or whole grain</t>
  </si>
  <si>
    <t>Chicken, MINH, Sweet &amp; Sour, Strips of chicken, F/C, Stirfry</t>
  </si>
  <si>
    <t>Spinach, Frozen:  chopped; to meet the standard of US Grade A; 12/3#.</t>
  </si>
  <si>
    <t>Squash, Zucchini, Frozen:  sliced, to meet the standard of US Grade A; 12/3#.</t>
  </si>
  <si>
    <t>Yeast, Instant:  20/ 16 oz.</t>
  </si>
  <si>
    <t>Cake Mix:  chocolate; Devil's Foodcomplete, add water only; any pack acceptable.</t>
  </si>
  <si>
    <t>Cake Mix:  white; complete, add water only; any pack acceptable.</t>
  </si>
  <si>
    <t>Cake Mix:  yellow;  complete, add water only; any pack acceptable.</t>
  </si>
  <si>
    <t xml:space="preserve">Muffin Mix;  blueberry; complete, add water only;  6/4#; 14 oz. </t>
  </si>
  <si>
    <t>Chicken, Roasted Patty, w/Grill marks, unbreaded, Frozen; fully cooked; CN labled to provide 2 oz. M/MA; any pack acceptable</t>
  </si>
  <si>
    <t>CHICKEN BREAST, RAW, Skinless, 4 OZ, US GRADE A</t>
  </si>
  <si>
    <t>Chicken, Frozen:  raw; drumstick; approximate weight 3.5oz. per drumstick; IQF; USDA Grade</t>
  </si>
  <si>
    <t>Juice, Frozen: blended juices; full strength juice; carton only; no K-pack;   4 fl. oz.; any pack acceptable.</t>
  </si>
  <si>
    <t>Juice, Frozen: orange; full strength juice;  4 fl. oz.; carton only; no K-pack;  any pack acceptable.</t>
  </si>
  <si>
    <t>KEEBLER</t>
  </si>
  <si>
    <t>Bacon Bits, Imatation, any pack acceptable</t>
  </si>
  <si>
    <t>Milk, Evaporated:  to meet the standards of CID A-A-20072A;</t>
  </si>
  <si>
    <t>Milk, Nonfat, Dry:  instant; Vitamin A and D fortified; US Extra Grade; 25#.</t>
  </si>
  <si>
    <t>Trix Breakfast Cereal Bar, whole grain, must meet 1 Grain/Bread</t>
  </si>
  <si>
    <t>Bananas, Sliced IQF</t>
  </si>
  <si>
    <t>Strawberries, Whole IQF</t>
  </si>
  <si>
    <t xml:space="preserve">Beans, Pinto, Canned: to meet the standard of US Grade A; 6/#10. </t>
  </si>
  <si>
    <t>BACON, PRECOOKED REGULAR, 18/22</t>
  </si>
  <si>
    <t>TYSON</t>
  </si>
  <si>
    <t>Bacon: raw; sliced; IMPS 539;  18-22 slices per pound; any pack acceptable.</t>
  </si>
  <si>
    <t>Tomato Paste, Canned:  light concentration; to be packed to the standard of US Grade A;  6/#10.</t>
  </si>
  <si>
    <t>Tomato Puree, Canned:  to be packed to the standard of US Grade A;  6/#10.</t>
  </si>
  <si>
    <t>Tomato Sauce, Canned: to be packed to the standard of US Grade A;  6/#10.</t>
  </si>
  <si>
    <t>Tomato Diced, Canned: to be packed to the standard of US Grade A;  6/#10.</t>
  </si>
  <si>
    <t>Tomato, Sauce,  Marinara,  Canned:  medium consistency with particulates of tomato, onion and herb; 6/#10.</t>
  </si>
  <si>
    <t>D0073</t>
  </si>
  <si>
    <t>6 oz</t>
  </si>
  <si>
    <t>H30</t>
  </si>
  <si>
    <t>L0084</t>
  </si>
  <si>
    <t>S34</t>
  </si>
  <si>
    <t>X14</t>
  </si>
  <si>
    <t>VitaFresh K-pak Apple-Cherry</t>
  </si>
  <si>
    <t>VitaFresh K-pak Fruit</t>
  </si>
  <si>
    <t>VitaFresh K-pak Grape</t>
  </si>
  <si>
    <t>VitaFresh K-pak Orange</t>
  </si>
  <si>
    <t>Bacon, Round, Smoked Flavor, Precooked, Sliced</t>
  </si>
  <si>
    <t>Bacon, Ends and Pieces</t>
  </si>
  <si>
    <t>Cheese, Cheddar, Shredded, Reduced Fat, Reduced Sodium</t>
  </si>
  <si>
    <t>Cheese, American, Processed reduced fat, reduced sodium:  yellow; pre-sliced, 1/2 ounce; 2/5#.</t>
  </si>
  <si>
    <t>Potato Pearls, Excel, Real Mased, Dehy</t>
  </si>
  <si>
    <t>Milk, Low Fat (1%), Unflavored:  Grade A; pasteurized; homogenized;  1/2 pint.</t>
  </si>
  <si>
    <t>Milk, FAT FREE, Flavored:  chocolate; Grade A; pasteurized; homogenized;  1/2 pint.</t>
  </si>
  <si>
    <t>Seasoned Salt, Lawry's: 5#.</t>
  </si>
  <si>
    <t>Pudding, Vanilla, Instant</t>
  </si>
  <si>
    <t>Pudding, Chocolate, Instant</t>
  </si>
  <si>
    <t>Gelatin, Berry Blue</t>
  </si>
  <si>
    <t>Gelatin, Assorted Red</t>
  </si>
  <si>
    <t>Gelatin, Assorted Lime</t>
  </si>
  <si>
    <t>Gelatin, Lime</t>
  </si>
  <si>
    <t>Gelatin, Orange</t>
  </si>
  <si>
    <t>Gelatin, Cherry</t>
  </si>
  <si>
    <t>Gelatin, Raspberry</t>
  </si>
  <si>
    <t>Gelatin, Strawberry</t>
  </si>
  <si>
    <t>Beverage, Canned:  non-carbonated;Hawaiian Punch flavored; 11.5 fl.oz.; any pack acceptable.</t>
  </si>
  <si>
    <t>Crystal Light "On the Go Packets", Peach</t>
  </si>
  <si>
    <t>Crystal Light "On the Go Packets", Raspberry</t>
  </si>
  <si>
    <t>Crystal Light "On the Go Packets", Lemonade</t>
  </si>
  <si>
    <t xml:space="preserve">DB SAUSAGE CHDR IN BLANKET    </t>
  </si>
  <si>
    <t>Yopgurt, Banna/Strawberry</t>
  </si>
  <si>
    <t xml:space="preserve">Vanilla Wafers: 1oz; enriched; any pack acceptable. </t>
  </si>
  <si>
    <t>Dressing, Honey Mustard, minium 1.5oz, any pack acceptable</t>
  </si>
  <si>
    <t>Potatoes, Sweet, Fries, 1/4"</t>
  </si>
  <si>
    <t>Juice, Apple, 100% Juice meets AHG Standard, No Sugar Added</t>
  </si>
  <si>
    <t>Juice, Fruit Punch, 100% Juice meets AHG Standard, No Sugar Added</t>
  </si>
  <si>
    <t>Juice, Orange Tangerine, 100% Juice meets AHG Standard, No Sugar Added</t>
  </si>
  <si>
    <t>Juice, Sun Apple, Cherry Breeze</t>
  </si>
  <si>
    <t>Juice, Sun Berry Breeze, 100% Juice</t>
  </si>
  <si>
    <t>Juice, Sun Fruit Dive, 100% Juice</t>
  </si>
  <si>
    <t>White Cheddar Jalapeno, Popcorn</t>
  </si>
  <si>
    <t>Butter, Popcorn</t>
  </si>
  <si>
    <t>Cheese, Popcorn</t>
  </si>
  <si>
    <t>1-16-530-0</t>
  </si>
  <si>
    <t>1-155-425-20</t>
  </si>
  <si>
    <t>2.50 oz</t>
  </si>
  <si>
    <t>1-15-230</t>
  </si>
  <si>
    <t>1-17-305-0</t>
  </si>
  <si>
    <t>CP5872</t>
  </si>
  <si>
    <t>2.0 oz</t>
  </si>
  <si>
    <t>4 oz</t>
  </si>
  <si>
    <t>2099</t>
  </si>
  <si>
    <t>3.00 oz</t>
  </si>
  <si>
    <t>2.47 oz</t>
  </si>
  <si>
    <t>3.25 oz</t>
  </si>
  <si>
    <t>2095</t>
  </si>
  <si>
    <t>4.66 oz</t>
  </si>
  <si>
    <t>4251WG</t>
  </si>
  <si>
    <t>2 oz.</t>
  </si>
  <si>
    <t>M0007</t>
  </si>
  <si>
    <t>L0094</t>
  </si>
  <si>
    <t>L0097</t>
  </si>
  <si>
    <t>3.75 oz</t>
  </si>
  <si>
    <t>3.85 oz</t>
  </si>
  <si>
    <t>C13400</t>
  </si>
  <si>
    <t>C70303</t>
  </si>
  <si>
    <t>Asian Food Solutions</t>
  </si>
  <si>
    <t>2.85 oz</t>
  </si>
  <si>
    <t>JTM</t>
  </si>
  <si>
    <t>2 OZ</t>
  </si>
  <si>
    <t>2.25 OZ</t>
  </si>
  <si>
    <t>1.2 OZ</t>
  </si>
  <si>
    <t>KELLOGGS</t>
  </si>
  <si>
    <t>SIMPLOT</t>
  </si>
  <si>
    <t>76468</t>
  </si>
  <si>
    <t>20922</t>
  </si>
  <si>
    <t>SHAWNEE</t>
  </si>
  <si>
    <t>QUAKER</t>
  </si>
  <si>
    <t>2.4 OZ</t>
  </si>
  <si>
    <t>BURKE</t>
  </si>
  <si>
    <t>MISSION</t>
  </si>
  <si>
    <t>2.1 OZ</t>
  </si>
  <si>
    <t>1.25 OZ</t>
  </si>
  <si>
    <t>2.6 OZ</t>
  </si>
  <si>
    <t>EMPRESS</t>
  </si>
  <si>
    <t>1.65 OZ</t>
  </si>
  <si>
    <t>EASTSIDE</t>
  </si>
  <si>
    <t>92123</t>
  </si>
  <si>
    <t>284728</t>
  </si>
  <si>
    <t>SUNCUP</t>
  </si>
  <si>
    <t>DANNON</t>
  </si>
  <si>
    <t>C7041WG</t>
  </si>
  <si>
    <t>16WSUP2</t>
  </si>
  <si>
    <t>C6061WG</t>
  </si>
  <si>
    <t>3750</t>
  </si>
  <si>
    <t>L0090</t>
  </si>
  <si>
    <t>8482</t>
  </si>
  <si>
    <t>6140</t>
  </si>
  <si>
    <t>625WRMP2</t>
  </si>
  <si>
    <t>625WRM2</t>
  </si>
  <si>
    <t>7WRM</t>
  </si>
  <si>
    <t>4.5oz</t>
  </si>
  <si>
    <t>Charpatty, Allmeat Cn</t>
  </si>
  <si>
    <t>Beef Fajita Strips Fc</t>
  </si>
  <si>
    <t>Water Purified</t>
  </si>
  <si>
    <t>Juice, Lemon</t>
  </si>
  <si>
    <t>Drinking Water</t>
  </si>
  <si>
    <t>G2 Glacier Freeze</t>
  </si>
  <si>
    <t>Coffee,Latte Iced Mocha Rtu</t>
  </si>
  <si>
    <t>Juice Smoothie Blu Raspberry</t>
  </si>
  <si>
    <t>Tea Bags, Auto Brew Blend</t>
  </si>
  <si>
    <t>Juice, Fruit Punch 100%</t>
  </si>
  <si>
    <t>Juice, Apple 100%</t>
  </si>
  <si>
    <t>Tea, Black Sweet</t>
  </si>
  <si>
    <t>Hoagie, Whole Grain Slcd 7"</t>
  </si>
  <si>
    <t>Muffin, English</t>
  </si>
  <si>
    <t>French Toast, Sticks Whl Gr</t>
  </si>
  <si>
    <t>Peaches,Sliced Lt Syrup</t>
  </si>
  <si>
    <t>Cinnamon Applesauce</t>
  </si>
  <si>
    <t>Pears, Diced (Choice) Ls</t>
  </si>
  <si>
    <t>Applesauce</t>
  </si>
  <si>
    <t>Pork &amp; Beans (Show Boat)</t>
  </si>
  <si>
    <t>Beans, Black</t>
  </si>
  <si>
    <t>Corn, Whole Kernel,Fancy</t>
  </si>
  <si>
    <t>Beans, Garbanzo</t>
  </si>
  <si>
    <t>Beans, Refried Inst Smooth</t>
  </si>
  <si>
    <t>Yams, Mashed -No Sugar Added</t>
  </si>
  <si>
    <t>Black Beans Low Sodium</t>
  </si>
  <si>
    <t>Pinto Beans Low Sodium</t>
  </si>
  <si>
    <t>Beans, Kidney Dark Red Fancy</t>
  </si>
  <si>
    <t>Beans, Green Reg Cut (Mx Sv)</t>
  </si>
  <si>
    <t>Beans, Baked Vegetarian</t>
  </si>
  <si>
    <t>Beans, Lima</t>
  </si>
  <si>
    <t>Cream Cheese Cup</t>
  </si>
  <si>
    <t>Parmesan, Grated</t>
  </si>
  <si>
    <t>Sliced Swiss American 160Ct*</t>
  </si>
  <si>
    <t>Cream Cheese, Cups, Philly</t>
  </si>
  <si>
    <t>Cream Cheese, Strawberry</t>
  </si>
  <si>
    <t>Cream Cheese Spread Pc</t>
  </si>
  <si>
    <t>Cream Cheese</t>
  </si>
  <si>
    <t>Cream Cheese, No Fat Pc 1Oz</t>
  </si>
  <si>
    <t>Cottage Cheese, Low Fat</t>
  </si>
  <si>
    <t>Parmesan, Pc 4 Gm</t>
  </si>
  <si>
    <t>Sauce, Cheese, Mild</t>
  </si>
  <si>
    <t>Patty Chicken Grilled Fc Cn</t>
  </si>
  <si>
    <t>Chick, Fajita Strip Wh/Dk Fc</t>
  </si>
  <si>
    <t>Chicken Breast B/L S/L 4Oz</t>
  </si>
  <si>
    <t>Diced Chickn 1/2" Fc Brst Mt</t>
  </si>
  <si>
    <t>Chickn Diced 1/2" Fc, Dk&amp;Wht</t>
  </si>
  <si>
    <t>Chick Faj Strp Fc Drk Grill</t>
  </si>
  <si>
    <t>Chicken Diced Fc</t>
  </si>
  <si>
    <t>Chckn Brst Chunks Unbrd Raw</t>
  </si>
  <si>
    <t>Chips,Red Fat Spicy Sw Chili</t>
  </si>
  <si>
    <t>Chips,Sea Salt &amp; Vinegar</t>
  </si>
  <si>
    <t>Chip, Tortilla Nacho Lss</t>
  </si>
  <si>
    <t>Chip, Tortilla Cool Ranch</t>
  </si>
  <si>
    <t>Popcorn, All-In-One</t>
  </si>
  <si>
    <t>Vanilla Dino Bites</t>
  </si>
  <si>
    <t>Chips, Jalp Krunchers</t>
  </si>
  <si>
    <t>Chips, Red. Fat Nacho Cheese</t>
  </si>
  <si>
    <t>Cranberry Sauce, 1/2 Oz</t>
  </si>
  <si>
    <t>Ketchup, Fancy 33% Pc</t>
  </si>
  <si>
    <t>Salsa, Mild Ready To Use</t>
  </si>
  <si>
    <t>Sauce, Marinara</t>
  </si>
  <si>
    <t>Sauce, Bbq Cannonball Cups</t>
  </si>
  <si>
    <t>Sauce, Bbq, Smokey</t>
  </si>
  <si>
    <t>Ketchup, Portion Pk 18 Gm</t>
  </si>
  <si>
    <t>Sauce, Taco  9 Gm</t>
  </si>
  <si>
    <t>Sauce, Picante Medium</t>
  </si>
  <si>
    <t>Sauce, Picante 1 Oz Cup</t>
  </si>
  <si>
    <t>Mayonnaise, Light Packet</t>
  </si>
  <si>
    <t>Dressing, Italian Lite</t>
  </si>
  <si>
    <t>Pc Salsa Pouch</t>
  </si>
  <si>
    <t>Dressing, Honey Mustard</t>
  </si>
  <si>
    <t>Dressing, Ranch Cup</t>
  </si>
  <si>
    <t>Mustard, 5.5Gm Poly</t>
  </si>
  <si>
    <t>Mustard, Poly 4.5 Gm</t>
  </si>
  <si>
    <t>Mustard, Mild-Single Serve</t>
  </si>
  <si>
    <t>Salad Dressing 9 Gm</t>
  </si>
  <si>
    <t>Dressing, Golden Italian</t>
  </si>
  <si>
    <t>Jelly, Grape</t>
  </si>
  <si>
    <t>Dressing, Caesar 1.5 Oz</t>
  </si>
  <si>
    <t>Sauce, Sweet &amp; Sour</t>
  </si>
  <si>
    <t>Worcestershire Sauce</t>
  </si>
  <si>
    <t>Jelly, Strawberry</t>
  </si>
  <si>
    <t>Syrup, Low Cal 1 Oz Cup</t>
  </si>
  <si>
    <t>Jelly Asst #3(Gr/Mx Frt/Apl)</t>
  </si>
  <si>
    <t>Sauce, Marinara Cup</t>
  </si>
  <si>
    <t>Sauce, Marinara Dipping Cup</t>
  </si>
  <si>
    <t>Bbq Dipping Cup</t>
  </si>
  <si>
    <t>Dressing, Ff Ranch</t>
  </si>
  <si>
    <t>Jelly, Grape 1/2Oz</t>
  </si>
  <si>
    <t>Dressing, Ranch 12 Gm</t>
  </si>
  <si>
    <t>Dressing, Ranch Ff 1.5Oz</t>
  </si>
  <si>
    <t>Coffeemate Reg.Liquid Pc</t>
  </si>
  <si>
    <t>Coffeemate Fr Vanilla Liq Pc</t>
  </si>
  <si>
    <t>Coffeemate Irish Creme Liq</t>
  </si>
  <si>
    <t>Coffee Mate,Hazelnut Liq Pc</t>
  </si>
  <si>
    <t>Ketchup, Tomato (Pc) Foil Pk</t>
  </si>
  <si>
    <t>Ketchup, Fancy 33% Pump</t>
  </si>
  <si>
    <t>Sauce, Pizza Ex-Heavy</t>
  </si>
  <si>
    <t>Sauce, Teriyaki Sauce Rtu</t>
  </si>
  <si>
    <t>General Tso'S Sauce Rtu</t>
  </si>
  <si>
    <t>Sauce, Soy Packets P/C</t>
  </si>
  <si>
    <t>Dressing, 1000 Island Lite</t>
  </si>
  <si>
    <t>Mayonnaise, Reduced Calorie</t>
  </si>
  <si>
    <t>Dressing,Ranch Lite Cup</t>
  </si>
  <si>
    <t>Dressing,Honey Mustard Cup</t>
  </si>
  <si>
    <t>Dressing, Caesar Creamy</t>
  </si>
  <si>
    <t>Dressing, Raspberry Ving Ff</t>
  </si>
  <si>
    <t>Jelly, Asst#10 (120G/80Mf)</t>
  </si>
  <si>
    <t>Sweetener, .O35 Oz Pkts</t>
  </si>
  <si>
    <t>Crackers,Teddy Graham Cinn</t>
  </si>
  <si>
    <t>Ritz Bits Cheese 4668</t>
  </si>
  <si>
    <t>Crackers Premium Saltine</t>
  </si>
  <si>
    <t>Grahams, Honey Whole Grain</t>
  </si>
  <si>
    <t>Eggs, Early Morn Blend B-I-B</t>
  </si>
  <si>
    <t>Eggs, Hard Cooked (Boiled)</t>
  </si>
  <si>
    <t>Egg, Whole W/Citric</t>
  </si>
  <si>
    <t>Taco Filling</t>
  </si>
  <si>
    <t>Macaroni &amp; Cheese Pouch Frzn</t>
  </si>
  <si>
    <t>Turkey And Gravy Precooked</t>
  </si>
  <si>
    <t>Macaroni&amp;Cheese Rf Whl Grain</t>
  </si>
  <si>
    <t>Frank, All Meat 5/1, 6"</t>
  </si>
  <si>
    <t>Fruit Bowl Tropical Fruit</t>
  </si>
  <si>
    <t>Strawberries, Whole Iqf</t>
  </si>
  <si>
    <t>Raisin Seedless Select Box</t>
  </si>
  <si>
    <t>Cherries, Mara No Stem/Pitd</t>
  </si>
  <si>
    <t>Fruit, Mixed Iqf</t>
  </si>
  <si>
    <t>Blueberries, Iqf</t>
  </si>
  <si>
    <t>Blueberries, Wild Iqf</t>
  </si>
  <si>
    <t>Gluten Free Chicken Base</t>
  </si>
  <si>
    <t>Base, Beef Ultimate No Msg</t>
  </si>
  <si>
    <t>Soup, Brocoli Cheese</t>
  </si>
  <si>
    <t>Gravy Mix, Brown Green Label</t>
  </si>
  <si>
    <t>Soup, Broccoli Cheese Bag</t>
  </si>
  <si>
    <t>Soup Crm Of Pot W/ Bacon Bag</t>
  </si>
  <si>
    <t>Apple Cherry Juice Crtn</t>
  </si>
  <si>
    <t>Ojpineapple Juice Cup</t>
  </si>
  <si>
    <t>Juice,Apple Cherry Carton100</t>
  </si>
  <si>
    <t>Juice, Strawberry Banana</t>
  </si>
  <si>
    <t>Juice, Grape Carton 100%</t>
  </si>
  <si>
    <t>Orange Juice Cup</t>
  </si>
  <si>
    <t>Juice, Apple Cup 100%</t>
  </si>
  <si>
    <t>Juice, Berry</t>
  </si>
  <si>
    <t>Juice, Punch</t>
  </si>
  <si>
    <t>Juice, Grape Fun Ss</t>
  </si>
  <si>
    <t>Butter, Cup Whip 5Gram Cup</t>
  </si>
  <si>
    <t>Yogurt, Strawberry/Banana</t>
  </si>
  <si>
    <t>Yogurt, Triple Cherry</t>
  </si>
  <si>
    <t>Yogurt, Straw-Ban Light Nfat</t>
  </si>
  <si>
    <t>Yogurt, Vanilla Light N/Fit</t>
  </si>
  <si>
    <t>Yogurt, Cherry Vanilla Nf</t>
  </si>
  <si>
    <t>Soymilk Chocolate</t>
  </si>
  <si>
    <t>Yogurt, Raspberry Rainbow</t>
  </si>
  <si>
    <t>Yogurt, Lf Vanilla Pouch</t>
  </si>
  <si>
    <t>Yogurt, Gogurt Strawberry</t>
  </si>
  <si>
    <t>Milk, Lactose &amp; Ff W/Calcium</t>
  </si>
  <si>
    <t>Yogurt, Frz Nf Dutch Choc.</t>
  </si>
  <si>
    <t>Yogurt, Frz Nf Strawberry</t>
  </si>
  <si>
    <t>Soy Milk, Chocolate</t>
  </si>
  <si>
    <t>Soy Milk, Vanilla</t>
  </si>
  <si>
    <t>Tropical Treats</t>
  </si>
  <si>
    <t>Granola Bag</t>
  </si>
  <si>
    <t>Honey, Plastic Jug</t>
  </si>
  <si>
    <t>M&amp;M Plain Candy 1.69 Oz</t>
  </si>
  <si>
    <t>M&amp;M Peanut Candy 1.74 Oz</t>
  </si>
  <si>
    <t>Handle Wood Screw 60"</t>
  </si>
  <si>
    <t>Mop,Head 24Oz Screw Cotton</t>
  </si>
  <si>
    <t>Film, Cling Class Cutter Box</t>
  </si>
  <si>
    <t>Shelf Life Labels 500 4X2In</t>
  </si>
  <si>
    <t>Broom, Maids 11" Flair</t>
  </si>
  <si>
    <t>Broom, Heavy Duty Industrial</t>
  </si>
  <si>
    <t>Mop Head,24 Oz Rayon Clamp</t>
  </si>
  <si>
    <t>Mop Head,16 Oz Rayon Screw</t>
  </si>
  <si>
    <t>Liner 56Gal 1.2Ml 90Lb Gry</t>
  </si>
  <si>
    <t>Liner 30Gal .8Ml 75Lb Wht</t>
  </si>
  <si>
    <t>Liner 56Gal .8Ml 75Lb Wht</t>
  </si>
  <si>
    <t>Hand Sanitizer,Purell Foam</t>
  </si>
  <si>
    <t>Cup, 5 Oz Cold Poly Wax Coat</t>
  </si>
  <si>
    <t>Apron, Hvy Wt., White</t>
  </si>
  <si>
    <t>Gloves Yellow Rubber Med</t>
  </si>
  <si>
    <t>Gloves Latex Med Pwdrless</t>
  </si>
  <si>
    <t>Gloves Latex Lg Pwdrless</t>
  </si>
  <si>
    <t>Gloves Vinyl Med Pwdr</t>
  </si>
  <si>
    <t>Gloves Poly Med Embossed</t>
  </si>
  <si>
    <t>Gloves Poly Lg Textured</t>
  </si>
  <si>
    <t>Gloves Poly Med Textured</t>
  </si>
  <si>
    <t>Foil, Potato Wrap 9X10.75</t>
  </si>
  <si>
    <t>Foil, Standard 18X1000</t>
  </si>
  <si>
    <t>Carton, Dinner 9X5X3 Path</t>
  </si>
  <si>
    <t>Pan,Full Sz Steam Table Deep</t>
  </si>
  <si>
    <t>Bag, Sandwich "Chicken"</t>
  </si>
  <si>
    <t>Bag, Sandwich "Hamburger"</t>
  </si>
  <si>
    <t>Bag, Foil/Ppr Hamburger</t>
  </si>
  <si>
    <t>Bag, Foil Hot Dog</t>
  </si>
  <si>
    <t>Film, Seal Wrap Cutter Box</t>
  </si>
  <si>
    <t>Liner, Half Sheet Pan Gr Pf</t>
  </si>
  <si>
    <t>Liner, Pan Ppr Grease Proof</t>
  </si>
  <si>
    <t>Bowl,Clr.Presentabowl 16 Oz</t>
  </si>
  <si>
    <t>Cup, Styro 20 Oz  (L# 16Sl)</t>
  </si>
  <si>
    <t>Lid, For 6J6 &amp; 4Jl  6Jl</t>
  </si>
  <si>
    <t>Food Cont. 8Oz Fm(Lids-Jl20)</t>
  </si>
  <si>
    <t>Container, 1 Comp Hing White</t>
  </si>
  <si>
    <t>Chinese To-Go Box W/O Handle</t>
  </si>
  <si>
    <t>Container, Hinged 3-Comp Wht</t>
  </si>
  <si>
    <t>Cup, Plastic Clr 5 Oz</t>
  </si>
  <si>
    <t>Cup, Souffle 2 Oz Trans</t>
  </si>
  <si>
    <t>Plate, 9" Concorde Style</t>
  </si>
  <si>
    <t>Bowl, Concorde 5-6 Oz</t>
  </si>
  <si>
    <t>Bowl, 5 Oz Quiet Classc Wht</t>
  </si>
  <si>
    <t>Container, 3 Comp Foam White</t>
  </si>
  <si>
    <t>Container, Hnge Clear 5X5X2</t>
  </si>
  <si>
    <t>Container,Med Hing 3-Comp Wh</t>
  </si>
  <si>
    <t>Plate,Dinner3-Comp Wht Nl 9"</t>
  </si>
  <si>
    <t>Bowl, 12 Oz  (Lid32Jll)</t>
  </si>
  <si>
    <t>Bowl, 10 Oz Foam  (Lid 20Jl)</t>
  </si>
  <si>
    <t>Bowl, White-Laminated</t>
  </si>
  <si>
    <t>Bowl, 8 Oz Foam   (Lid 20Jl)</t>
  </si>
  <si>
    <t>Bag, Paper  Brown 4Lb</t>
  </si>
  <si>
    <t>Bag, Clear 6"X3"X15" Medtall</t>
  </si>
  <si>
    <t>Bag, Quart Size Double Track</t>
  </si>
  <si>
    <t>Tray, Food 1/4 Lb Red Plaid</t>
  </si>
  <si>
    <t>Tray, Food 1/2 Lb Red Plaid</t>
  </si>
  <si>
    <t>Tray, Food 1 Lb. Red Plaid</t>
  </si>
  <si>
    <t>Tray, Black Serve 6Oz</t>
  </si>
  <si>
    <t>Fork, Hw Ps White Bulk</t>
  </si>
  <si>
    <t>Kit-Spork,Straw,Nap10X10 Blk</t>
  </si>
  <si>
    <t>Teaspoon, Stainless Flaw-Tea</t>
  </si>
  <si>
    <t>Kit-Md Pp Frk,Straw,Nap10X10</t>
  </si>
  <si>
    <t>Kit-Pp Md Wht Spork,Nap 3610</t>
  </si>
  <si>
    <t>Straw, 7.75" Jmb Clr Ppr Wr</t>
  </si>
  <si>
    <t>Bag, Zip Seal 2 Gallon</t>
  </si>
  <si>
    <t>Thermometer, Freezer   Fg80K</t>
  </si>
  <si>
    <t>Coffee, Filter Pack Reg .9Oz</t>
  </si>
  <si>
    <t>Detergent, Ltemp Ultraklene</t>
  </si>
  <si>
    <t>Detergent, Dish Pink</t>
  </si>
  <si>
    <t>Cleaner, Pine</t>
  </si>
  <si>
    <t>Laundry, Controlled Suds Ld</t>
  </si>
  <si>
    <t>Degreaser, All Purpose</t>
  </si>
  <si>
    <t>Kit-Exhvy Blk Ps F,K,S,S&amp;P,N</t>
  </si>
  <si>
    <t>Fork, Exhvy Pp Black</t>
  </si>
  <si>
    <t>Tongs, Spring 10"</t>
  </si>
  <si>
    <t>Mitt Oven 13In Teflon</t>
  </si>
  <si>
    <t>Gloves Latex Xl Pwdrless</t>
  </si>
  <si>
    <t>Pot Holder Terry  8In  Beige</t>
  </si>
  <si>
    <t>Apron-Bib-Bright Red 30X35 #</t>
  </si>
  <si>
    <t>Cup, Styro 4 Oz</t>
  </si>
  <si>
    <t>Mitt Oven 17In Pyro  Pr</t>
  </si>
  <si>
    <t>Pk150 Quat Sanitizing Tablet</t>
  </si>
  <si>
    <t>Container, 1-Comp.Hnge Clear</t>
  </si>
  <si>
    <t>Wrap Foil 10.5X14 Silver</t>
  </si>
  <si>
    <t>Handle,54" Wood Spring Lever</t>
  </si>
  <si>
    <t>Liner 60Gal .71Ml 70Lb Clr</t>
  </si>
  <si>
    <t>Hair Net, Brown 24"</t>
  </si>
  <si>
    <t>Gloves Yellow Rubber Lg</t>
  </si>
  <si>
    <t>Tray, 6 Oz Portion Blk Pstyr</t>
  </si>
  <si>
    <t>Towel, White W/Red Fs Towel</t>
  </si>
  <si>
    <t>Mop Head,24 Oz Cotton Clamp</t>
  </si>
  <si>
    <t>Bag, Foil/Ppr Cheeseburger</t>
  </si>
  <si>
    <t>Cups, Squat Clear 9 Oz</t>
  </si>
  <si>
    <t>Cup, Translucent 5 Oz.</t>
  </si>
  <si>
    <t>Lid, For 12J12--6Sj12  12Jl</t>
  </si>
  <si>
    <t>Cont.Super Squat8Oz 8Sj32</t>
  </si>
  <si>
    <t>Lid-16-32 Cup&amp;12 Oz Bl 32Jll</t>
  </si>
  <si>
    <t>Lid, Souffle 5.5 Oz Clr</t>
  </si>
  <si>
    <t>Bowl, 12 Oz-Concorde</t>
  </si>
  <si>
    <t>Tray, Offer Tray Plastic 6Oz</t>
  </si>
  <si>
    <t>Fork, Mw Pp Wht Refill</t>
  </si>
  <si>
    <t>Spoon, Mw Pp Wht Refill</t>
  </si>
  <si>
    <t>Straw 5.75" Slim/Milk Ppr Wr</t>
  </si>
  <si>
    <t>Fork, Md Pp Black</t>
  </si>
  <si>
    <t>Spoon, Md Pp Black</t>
  </si>
  <si>
    <t>Relish, Sweet / 290 Tblspn</t>
  </si>
  <si>
    <t>Pickle, Whole Dill 90/110 Ct</t>
  </si>
  <si>
    <t>Pie, Pecan Sthrn Tns Pre-Sl</t>
  </si>
  <si>
    <t>16" Pepperoni Pizza,Wg Thin</t>
  </si>
  <si>
    <t>Calzone Kt,Pep Whl Grn 8"Com</t>
  </si>
  <si>
    <t>16" Cheese Pizza, Wg Thin</t>
  </si>
  <si>
    <t>Deli Ham Smkd Sliced Natural</t>
  </si>
  <si>
    <t>Ham, Patties 2 0Z Ckd Vac Pk</t>
  </si>
  <si>
    <t>Ham, Diced .25" X .25"</t>
  </si>
  <si>
    <t>Sausage Crumble Pork</t>
  </si>
  <si>
    <t>Italian Sausage Crumble Xsml</t>
  </si>
  <si>
    <t>Bacon Precooked Thin Value</t>
  </si>
  <si>
    <t>Pork Rib Pattie Cn</t>
  </si>
  <si>
    <t>Wg Ital. Saus Calzone</t>
  </si>
  <si>
    <t xml:space="preserve"> Buffet Ham Water Added Fzn</t>
  </si>
  <si>
    <t>Sausage Patty Pork Pc</t>
  </si>
  <si>
    <t>Potatoes, Diced</t>
  </si>
  <si>
    <t>Potatoes, Mashed Vitamin C</t>
  </si>
  <si>
    <t>Fries, Potato Smiles</t>
  </si>
  <si>
    <t>Hashbrown, 101 Patty</t>
  </si>
  <si>
    <t>Fries, Cc 3/8" Zgtf -</t>
  </si>
  <si>
    <t>Fries, Curly Cut Red Btr</t>
  </si>
  <si>
    <t>Potatoes, Batter Bites</t>
  </si>
  <si>
    <t>Fries, Sweet Potato 5/16"</t>
  </si>
  <si>
    <t>Potatoes, Diced Cube 3/4"</t>
  </si>
  <si>
    <t>Fries, Sweet Potato Entree</t>
  </si>
  <si>
    <t>Fries, Potato Wedge 10 Cut -</t>
  </si>
  <si>
    <t>Fries, Wedge 10-Cut</t>
  </si>
  <si>
    <t>Redskins, Rosemary Roasted</t>
  </si>
  <si>
    <t>Potatoes, Lightly Ssnd Mash</t>
  </si>
  <si>
    <t>Fries, Wedge Spicy Taterbaby</t>
  </si>
  <si>
    <t>Fries, Sweet Potato Crisscut</t>
  </si>
  <si>
    <t>Fries, Wdg 8 Ct Seas Btr</t>
  </si>
  <si>
    <t>Potatoes, Scalloped Casserol</t>
  </si>
  <si>
    <t>Potatoes, Scalloped Obrien</t>
  </si>
  <si>
    <t>Potatoes, Instamash Seasoned</t>
  </si>
  <si>
    <t>Potato Pearls, Excel</t>
  </si>
  <si>
    <t>Baby Bakers</t>
  </si>
  <si>
    <t>Pudding, Chocolate Fat Free</t>
  </si>
  <si>
    <t>Pudding, Vanilla Fat Free</t>
  </si>
  <si>
    <t>Pudding, Vanilla</t>
  </si>
  <si>
    <t>Pudding, Chocolate</t>
  </si>
  <si>
    <t>Bacon Bits, 100% Pure</t>
  </si>
  <si>
    <t>Bacon Bits Imitation 3Gm</t>
  </si>
  <si>
    <t>Salad, Potato Country</t>
  </si>
  <si>
    <t>Chili, Sw W/O Beans</t>
  </si>
  <si>
    <t>Sour Cream Packets 1 Oz</t>
  </si>
  <si>
    <t>Sour Cream 100% Pure</t>
  </si>
  <si>
    <t>Cumin, Ground</t>
  </si>
  <si>
    <t>Syrup, Sugar Free</t>
  </si>
  <si>
    <t>Molasses</t>
  </si>
  <si>
    <t>Seasoning Mix, Taco</t>
  </si>
  <si>
    <t>Seasoning, Tradtl Rotisserie</t>
  </si>
  <si>
    <t>Chives, Freeze Dried</t>
  </si>
  <si>
    <t>Cilantro</t>
  </si>
  <si>
    <t>Dill Weed, Whole</t>
  </si>
  <si>
    <t>Garlic Powder</t>
  </si>
  <si>
    <t>Onion Powder</t>
  </si>
  <si>
    <t>Pepper, Black</t>
  </si>
  <si>
    <t>Garlic &amp; Herb, Salt Free</t>
  </si>
  <si>
    <t>Garlic, Chopped</t>
  </si>
  <si>
    <t>Seasoned Salt</t>
  </si>
  <si>
    <t>Seasoning, Salt-Free 17</t>
  </si>
  <si>
    <t>Sugar, Granulated Efg</t>
  </si>
  <si>
    <t>Dressing Mix Ranch</t>
  </si>
  <si>
    <t>Celery Seed, Whole</t>
  </si>
  <si>
    <t>Ginger, Ground</t>
  </si>
  <si>
    <t>Garlic, Granulated</t>
  </si>
  <si>
    <t>Turkey Ground 90/10</t>
  </si>
  <si>
    <t>Turkey Breast Smoked Sliced</t>
  </si>
  <si>
    <t>Turkey, Sliced 2 Oz Port Pak</t>
  </si>
  <si>
    <t>Turkey, Taco Meat Dark F/C</t>
  </si>
  <si>
    <t>Sausage Link Turkey Fc Cn</t>
  </si>
  <si>
    <t>Guacamole, Extreme Supreme</t>
  </si>
  <si>
    <t>Zucchini And Tomatoes</t>
  </si>
  <si>
    <t>Beans, Green Regular Cut</t>
  </si>
  <si>
    <t>Blend, California</t>
  </si>
  <si>
    <t>Blend Pepper &amp; Onion Fajita</t>
  </si>
  <si>
    <t>Corn, 5.5" Cob Simply Sweet</t>
  </si>
  <si>
    <t>Corn, 3" Cob Simply Sweet</t>
  </si>
  <si>
    <t>Blend, Mixed Vegetable 5-Way</t>
  </si>
  <si>
    <t>Blend, Italian Vegetables</t>
  </si>
  <si>
    <t>Blend, Oriental Veg Stir Fry</t>
  </si>
  <si>
    <t>Zucchini, Sliced C/C</t>
  </si>
  <si>
    <t>Peppers &amp; Onions, Roasted</t>
  </si>
  <si>
    <t>Blend, Meadow</t>
  </si>
  <si>
    <t>Okra, Cut Grade A Fancy Iqf</t>
  </si>
  <si>
    <t>Brussel Sprouts</t>
  </si>
  <si>
    <t>Cauliflower</t>
  </si>
  <si>
    <t>Spinach, Leaf</t>
  </si>
  <si>
    <t>Peppers, Green Diced</t>
  </si>
  <si>
    <t>Onions, Diced</t>
  </si>
  <si>
    <t>Greens, Turnip, Chopped</t>
  </si>
  <si>
    <t>Battered Sweet Corn Nuggets</t>
  </si>
  <si>
    <t>Onion, Chopped</t>
  </si>
  <si>
    <t>Edamame (Shelled Soybeans)</t>
  </si>
  <si>
    <t>Green Bean Low Sodium</t>
  </si>
  <si>
    <t>Peas Low Sodium</t>
  </si>
  <si>
    <t>PEPPERONI, SLICED, 16/OZ</t>
  </si>
  <si>
    <t>18186-328</t>
  </si>
  <si>
    <t>Scalloped Potatoes</t>
  </si>
  <si>
    <t>Olives, Canned:  green; pimento stuffed; salad pack;  to be packed to the standard of US Grade B; 6/#10.</t>
  </si>
  <si>
    <t>Margarine: all vegetable; no lard; not to exceed 15% moisture; salted;  1 pound blocks; NO TRANS FAT, 30#.</t>
  </si>
  <si>
    <t>Margarine: all vegetable; portion pack; peel-off cup; any pack acceptable.  , NO TRANS FAT</t>
  </si>
  <si>
    <t>Cheese, Sauce Cheese Chdr Sharp, Does not contribute to CN M/MA</t>
  </si>
  <si>
    <t xml:space="preserve">GEHLS CHILI  BAG N BOX, Does not contribute to CN M/MA        </t>
  </si>
  <si>
    <t>Cheese, Sauce Mix, Dry:  cheese; cheese solids as the primary ingredient by weight; , Does not contribute to CN M/MAany pack acceptable.</t>
  </si>
  <si>
    <t>70364-928</t>
  </si>
  <si>
    <t>70304-928</t>
  </si>
  <si>
    <t>70334-928</t>
  </si>
  <si>
    <t>70344-928</t>
  </si>
  <si>
    <t>70378-928</t>
  </si>
  <si>
    <t>21045-328</t>
  </si>
  <si>
    <t>3.5 oz</t>
  </si>
  <si>
    <t>3.6 oz</t>
  </si>
  <si>
    <t>1089271</t>
  </si>
  <si>
    <t>4.60 oz</t>
  </si>
  <si>
    <t>C44019-CH</t>
  </si>
  <si>
    <t>Gravy, County Style, Enriched Flour, Peppered, Total Fat 3g, Yield 420 2 oz servings, NO TRANS FAT</t>
  </si>
  <si>
    <t>16WPS2</t>
  </si>
  <si>
    <t>Rice, Vegetable Fried, Whole Grain</t>
  </si>
  <si>
    <t>1-155-820-20</t>
  </si>
  <si>
    <t>1.95 oz</t>
  </si>
  <si>
    <t>1-15-312-09</t>
  </si>
  <si>
    <t>Peaches, Canned:  diced;  yellow cling; light syrup packing medium;  6/#10. 106 OZ</t>
  </si>
  <si>
    <t>Pears, Canned:  diced; light syrup packing medium; packed to the standard of US Grade B; 6/#10. 106OZ</t>
  </si>
  <si>
    <t>Apricots, Canned, half, light syrup packing medium, packed to the standard of US Grade Beef; 6/#10 106 OZ</t>
  </si>
  <si>
    <t>Pineapple Chunks, Natural Juice 106 OZ</t>
  </si>
  <si>
    <t>Peaches, Canned: halves; yellow cling;  light syrup packing medium; packed to the standard of US Grade A;  6/#10. 105 OZ</t>
  </si>
  <si>
    <t>Fruit Cocktail, Canned: light syrup packing medium; packed to meet the standard of US Grade B;  6/#10. 106OZ</t>
  </si>
  <si>
    <t>Fruit Mix, Tropical, Canned:  light syrup packing medium; first quality; 6/#10. 106 OZ</t>
  </si>
  <si>
    <t>Applesauce, canned: DIET NO SUGAR, regular texture, natural color, to be packed to the standard of US Grade A; 6/#10 108 OZ</t>
  </si>
  <si>
    <t>Orange, Mandarian, broken pieces, light syrup217539 217521</t>
  </si>
  <si>
    <t>Orange, Mandarian, whole sections, light syrup</t>
  </si>
  <si>
    <t>70377-928</t>
  </si>
  <si>
    <t>19957-328</t>
  </si>
  <si>
    <t>70367-928</t>
  </si>
  <si>
    <t>70368-928</t>
  </si>
  <si>
    <t>284828</t>
  </si>
  <si>
    <t>6409</t>
  </si>
  <si>
    <t>6423</t>
  </si>
  <si>
    <t>2031</t>
  </si>
  <si>
    <t>236420</t>
  </si>
  <si>
    <t>06533C</t>
  </si>
  <si>
    <t>OTIS SPUNK</t>
  </si>
  <si>
    <t>BLUE BUNNY</t>
  </si>
  <si>
    <t>DANIMALS</t>
  </si>
  <si>
    <t>SUNCHIPS</t>
  </si>
  <si>
    <t>202524</t>
  </si>
  <si>
    <t>317004</t>
  </si>
  <si>
    <t>265508</t>
  </si>
  <si>
    <t>72003</t>
  </si>
  <si>
    <t>72001</t>
  </si>
  <si>
    <t>73001</t>
  </si>
  <si>
    <t>73002</t>
  </si>
  <si>
    <t>73003</t>
  </si>
  <si>
    <t>80001</t>
  </si>
  <si>
    <t>70366-928</t>
  </si>
  <si>
    <t>2.9 OZ</t>
  </si>
  <si>
    <t>33230</t>
  </si>
  <si>
    <t>20980-328</t>
  </si>
  <si>
    <t>Beef Patty, Fully Cooked, Frozen:    flamebroiled;  round; 2.4 oz. minimum weight; CN labeled to provide 2 oz. M/MA</t>
  </si>
  <si>
    <t xml:space="preserve">Salisbury Steak, Frozen: fully cooked; IQF; flamed broiled; CN labeled to provide 2 oz. M/MA; any pack acceptable. </t>
  </si>
  <si>
    <t>Beef, Meatloaf, FC, CN labaled to provide 2.25 M/MA, Trans Fat 0g</t>
  </si>
  <si>
    <t>Beef, CN, Spaghetti w/Meat Sauce Filling Boil in Bag</t>
  </si>
  <si>
    <t>Beef, CN, Sloppy Joe w/Meat Boil in Bag</t>
  </si>
  <si>
    <t>Beef Tips with Gravy, Boil-N-Bag (2/5lb)</t>
  </si>
  <si>
    <t>Potato, Mashed Homecooked</t>
  </si>
  <si>
    <t>320400-20</t>
  </si>
  <si>
    <t>Craisin, I/W Blueberry</t>
  </si>
  <si>
    <t>Craisin, I/W Strawberry</t>
  </si>
  <si>
    <t>Pasta, Whole Grain Penne</t>
  </si>
  <si>
    <t>Spaghetti, Whole Grain</t>
  </si>
  <si>
    <t>70332-928</t>
  </si>
  <si>
    <t>Waffles, Frozen:  enriched; Whole Grain Rich Stix; heat and serve; 1.0 oz. minimum weight;  to provide 1 serving of G/B; any pack acceptable.</t>
  </si>
  <si>
    <t>Breakfast Pizza, Frozen:  tomato sauce, sausage with/without VPP and mozzarella cheese/cheese substitute; not to exceed 12.1 grams of fat; CN labeled to provide a minimum of  1 oz. M/MA and 1 serving of G/B; any pack acceptable. Whole Grain Rich</t>
  </si>
  <si>
    <t>PIZZA, BREAKFAST SAUSAGE 2X6, Whole Grain Rich</t>
  </si>
  <si>
    <t>Pancake Pods, Two 3-inch pancakes heat-sealed together with real fruit filling, thaw and serve, I/W, Whole Grain Rich</t>
  </si>
  <si>
    <t xml:space="preserve">Biscuit, Cinn Rasian, 3", Whole Grain Rich </t>
  </si>
  <si>
    <t xml:space="preserve">American Cheese Grilled Cheese, Whole Grain Rich </t>
  </si>
  <si>
    <t xml:space="preserve">Smucker Uncrustables PB &amp; Grape Jelly Sandwich on Wheat, CN Labeled to provide 2 M/MA, Whole Grain Rich </t>
  </si>
  <si>
    <t xml:space="preserve">PBJ Jamwiches, Strawberry on Wheat Bread, Crustless, to provide 1 M/MA and 1.25 G/B, Whole Grain Rich </t>
  </si>
  <si>
    <t>Apples, Canned: sliced; solid pack; water or natural juice packing light; to be packed to the standard of US Grade A; 6/#10. 108 OZ</t>
  </si>
  <si>
    <t>Apple,Pie Filling, Delux,  light syrup</t>
  </si>
  <si>
    <t>Cherries, Marachino, Halves, light syrup</t>
  </si>
  <si>
    <t>Cherries, Marachino, Whole, No Stem, light syrup</t>
  </si>
  <si>
    <t>Cherries, Mara, Halves, light syrup</t>
  </si>
  <si>
    <t>Cranberry Sauce, Canned: strained; jellied; packed to meet the standard of US Grade A; 6/#10., light syrup</t>
  </si>
  <si>
    <t xml:space="preserve">Pilsbury Apple Strudel Snack Whole Grain Rich </t>
  </si>
  <si>
    <t xml:space="preserve">Bread Sticks, Frozen: raw; proof and bake; 1.5 oz. minimum weight  to provide 1.5 servings of  G/B; any pack acceptable. Whole Grain Rich </t>
  </si>
  <si>
    <t xml:space="preserve">Breadsticks, cheesy garlic, pre-baked. Whole Grain Rich </t>
  </si>
  <si>
    <t>Breadsticks, Whole Grain Rich , thaw and bake, individually portioned to provide 1.5 G/B</t>
  </si>
  <si>
    <t>Breadsticks, Whole Grain Rich, thaw and bake, individually portioned to provide 1.5 G/B</t>
  </si>
  <si>
    <t xml:space="preserve">Dough Sheet, Frozen: raw; enriched;  23 oz. minimum weight per sheet; for use as pizza crust, focaccia, cinnamon roll and danish dough; any pack acceptable. 12x16, Pre-sheeted, Whole Grain Rich </t>
  </si>
  <si>
    <t xml:space="preserve">Dough Sheet, Frozen: raw; enriched;  36 oz. minimum weight per sheet; for use as pizza crust, focaccia, cinnamon roll and danish dough; any pack acceptable., Whole Grain Rich </t>
  </si>
  <si>
    <t xml:space="preserve">Roll, Dinner, Frozen, Honey Wheat, Ranch Roll, Whole Grain Rich </t>
  </si>
  <si>
    <t>Roll, Dinner, Frozen, Honey Wheat, Ranch Roll, Whole Grain Rich</t>
  </si>
  <si>
    <t>Dough, Wheat Sub Roll, Whole Grain Rich , Proof and bake, 3.5g fat</t>
  </si>
  <si>
    <t xml:space="preserve">Bread, Thick Sliced 3/4", Whole Grain Rich </t>
  </si>
  <si>
    <t xml:space="preserve">Mexican Original wraps (herb/garlic) 12",  any pack acceptable.. Whole Grain Rich </t>
  </si>
  <si>
    <t>Bread, Frozen: Whole Grain Rich ; sandwich style; 1-1/2# loaf; 26 grams or .9 oz. minimum weight per slice. Each slice to provide 1 Grain Bread, any pack acceptable</t>
  </si>
  <si>
    <t xml:space="preserve">Buns, Hamburger, Frozen, thaw and serve: 5"; enriched; 1.8 oz. minimum weight per bun; to provide 2 servings of  G/B; any pack acceptable. Whole Grain Rich </t>
  </si>
  <si>
    <t xml:space="preserve">Buns, Hamburger, Frozen, whole wheat; thaw and serve: 5"; enriched; 1.8 oz. minimum weight per bun; to provide 2 servings of  G/B; any pack acceptable. Whole Grain Rich </t>
  </si>
  <si>
    <t xml:space="preserve">Roll, Hoagie, PoBoy, Frozen: thaw and serve; 8" diameter; enriched; 3 oz. minimum weight; to provide 3 servings of G/B; any pack acceptable. Whole Grain Rich </t>
  </si>
  <si>
    <t xml:space="preserve">Bagel, Par-Baked Plain Whole Grain Rich </t>
  </si>
  <si>
    <t xml:space="preserve">Bagel, Pre sliced, Soft Whole Grain Rich </t>
  </si>
  <si>
    <t xml:space="preserve">Bagel, Par-Baked, Blueberry Whole Grain Rich </t>
  </si>
  <si>
    <t xml:space="preserve">Teddy Grahams, Apple Cinniamon Whole Grain Rich </t>
  </si>
  <si>
    <t xml:space="preserve">Teddy Grahams, Cinniamon Whole Grain Rich </t>
  </si>
  <si>
    <t xml:space="preserve">Teddy Grahams, Chocolate Whole Grain Rich </t>
  </si>
  <si>
    <t xml:space="preserve">Honey Graham Cracker, 1 G/B,  Whole Grain Rich </t>
  </si>
  <si>
    <t xml:space="preserve">Graham Crackers:, Original Grahams Whole Grain Rich </t>
  </si>
  <si>
    <t xml:space="preserve">Cinnamon Graham Sticks, 1 G/B, Single Serve Bulk Bag Whole Grain Rich </t>
  </si>
  <si>
    <t xml:space="preserve">Bulk Cookies:, Old Fashion Chocolate Chip Whole Grain Rich </t>
  </si>
  <si>
    <t xml:space="preserve">Bulk Cookies:, Old Fashion Oatmeal Whole Grain Rich </t>
  </si>
  <si>
    <t>Carrots, Whole Baby, Grade A, 20 Lb.</t>
  </si>
  <si>
    <t>Lattice/Cross Cut Fries, Ovenable, Grade A</t>
  </si>
  <si>
    <t>Fries, Gen 7 Cc Ovenable, Ovenable, Grade A</t>
  </si>
  <si>
    <t xml:space="preserve">Bread Sticks, French, Whole Grain Rich </t>
  </si>
  <si>
    <t xml:space="preserve">Croissants, Round Sliced Whole Grain Rich </t>
  </si>
  <si>
    <t xml:space="preserve">Chewy Bars-Chocolate Chip Whole Grain Rich </t>
  </si>
  <si>
    <t xml:space="preserve">Chewy Bars-Peanut Butter Choc Chunk Whole Grain Rich </t>
  </si>
  <si>
    <t>Fruit &amp; Oatmeal Bar - Apple Crisp Whole Grain Rich</t>
  </si>
  <si>
    <t xml:space="preserve">Bear Grahams, Chocolate, Enriched Whole Grain Rich </t>
  </si>
  <si>
    <t xml:space="preserve">Cracker Club Whole Grain Rich </t>
  </si>
  <si>
    <t xml:space="preserve">Cracker Goldfish Cheese Whole Grain Rich </t>
  </si>
  <si>
    <t xml:space="preserve">Crackers, Cheezit, Hot &amp; Spicy Whole Grain Rich </t>
  </si>
  <si>
    <t xml:space="preserve">Cracker Saltine Zesta Whole Grain Rich </t>
  </si>
  <si>
    <t xml:space="preserve">Cracker Café Whole Grain Rich </t>
  </si>
  <si>
    <t xml:space="preserve">CRACKERS, SEA ANIMALS Whole Grain Rich </t>
  </si>
  <si>
    <t xml:space="preserve">Wheats Worth Crackers Whole Grain Rich </t>
  </si>
  <si>
    <t xml:space="preserve">Croutons, Bulk:  enriched; seasoned; any pack acceptable. Whole Grain Rich </t>
  </si>
  <si>
    <t xml:space="preserve">Croutons, Portion Pack:  enriched; seasoned, trans fat free; .7 oz minimum weight to provide 1 serving of G/B; any pack acceptable. Whole Grain Rich </t>
  </si>
  <si>
    <t>Ice Cream,  Vanilla Supreme</t>
  </si>
  <si>
    <t>Ice Cream Cup Chocolate</t>
  </si>
  <si>
    <t>Ice Cream Cup Strawberry</t>
  </si>
  <si>
    <t>Ice Cream Cup Vanilla</t>
  </si>
  <si>
    <t>Yogurt, Raspberry Light, N/F</t>
  </si>
  <si>
    <t>Light N Fit 6 Oz, Light N Fit Strawberry</t>
  </si>
  <si>
    <t>Yogurt, Plain Fat Free</t>
  </si>
  <si>
    <t>Yogurt, Cl Vanilla Lowfat</t>
  </si>
  <si>
    <t>Yogurt, Cherry, Vanilla Lowfat N/F</t>
  </si>
  <si>
    <t>Yogurt, Blueberry Lowfat N/F</t>
  </si>
  <si>
    <t>Yogurt, Watermelon Blast</t>
  </si>
  <si>
    <t>Orange Juice, Cup, Full Strength Juice, No Sugar Added</t>
  </si>
  <si>
    <t>Apple Juice, Cup,  Full Strength Juice, No Sugar Added</t>
  </si>
  <si>
    <t>Grape Juice, Cup,  Full Strength Juice, No Sugar Added</t>
  </si>
  <si>
    <t>Fruit Punch, 10% Juice, Cup,  Full Strength Juice, No Sugar Added</t>
  </si>
  <si>
    <t>Orange Juice, 100% Juice, Carton,  Full Strength Juice, No Sugar Added</t>
  </si>
  <si>
    <t>Tenderleaf Iced Tea Select</t>
  </si>
  <si>
    <t>Pan Coating, Saute &amp; Grill Spray</t>
  </si>
  <si>
    <t>Pan Coating, Butter Coat</t>
  </si>
  <si>
    <t>Peanut Butter</t>
  </si>
  <si>
    <t>Coconut, Med Shred (Baking)</t>
  </si>
  <si>
    <t>Syrup, Pouch 1.5 Oz Table</t>
  </si>
  <si>
    <t>Syrup, Maple, 1.5 Cup</t>
  </si>
  <si>
    <t>Brownie Mix, Pilsbury</t>
  </si>
  <si>
    <t>Chillers Pink Lemonade</t>
  </si>
  <si>
    <t>Sandwich Oreo, 120/2 Ct</t>
  </si>
  <si>
    <t>Reese'S Pbc #662601  1.5 Oz</t>
  </si>
  <si>
    <t>Kit Kat 1.5 Oz</t>
  </si>
  <si>
    <t>Froot By The Foot Berry Tie-Dye</t>
  </si>
  <si>
    <t>Apples, Sliced In Water</t>
  </si>
  <si>
    <t>Base,Chicken Low Sodium No Msg Paste</t>
  </si>
  <si>
    <t>Beef Crumble Cn Fc Redcd Fat</t>
  </si>
  <si>
    <t>Blk Forest Chickn Ham</t>
  </si>
  <si>
    <t>Blue Raspberry- Lemon</t>
  </si>
  <si>
    <t>Breadstick Whole Grain 7"</t>
  </si>
  <si>
    <t>Buns, Hamburger Wg</t>
  </si>
  <si>
    <t>Charpatty Steak Burger A/Mt</t>
  </si>
  <si>
    <t>Cheddarbuds Cheese Sauce Mix</t>
  </si>
  <si>
    <t>Cherries, Dark Swt Pitted</t>
  </si>
  <si>
    <t>Chicken, Fajita  Strips Fc</t>
  </si>
  <si>
    <t>Chili, Homestyle W/Out Beans</t>
  </si>
  <si>
    <t>Chili, Plain</t>
  </si>
  <si>
    <t>Chuck Roast, Choice Fc</t>
  </si>
  <si>
    <t>Jennie O</t>
  </si>
  <si>
    <t>Fries Swt Pot Slims S/On</t>
  </si>
  <si>
    <t>Fries, Cc 1/2" Oven Roasted</t>
  </si>
  <si>
    <t>Fries, Lattice Seasoned</t>
  </si>
  <si>
    <t>Fries, Sweet Potato Crinkle</t>
  </si>
  <si>
    <t>Fruit Bowl, Diced Peaches Jc</t>
  </si>
  <si>
    <t>Fruit Bowl, Pears In Juice</t>
  </si>
  <si>
    <t>Gems Swt Potato</t>
  </si>
  <si>
    <t>Jelly Asst #15 Grp App Pouch</t>
  </si>
  <si>
    <t>Juice, Berry Blast</t>
  </si>
  <si>
    <t>Juice,Mango</t>
  </si>
  <si>
    <t>Ketchup, Fancy 33% Cup</t>
  </si>
  <si>
    <t>Kiwi- Strawberry</t>
  </si>
  <si>
    <t>Lemonade</t>
  </si>
  <si>
    <t>Macaroni And Cheese Home Rf</t>
  </si>
  <si>
    <t>Mayonnaise Packet</t>
  </si>
  <si>
    <t>Oats, Old Fasioned 42 Oz Ea</t>
  </si>
  <si>
    <t>Peaches, Sl Standard Lt Sy</t>
  </si>
  <si>
    <t>Pineapple Tidbits, In Natural Juice</t>
  </si>
  <si>
    <t>Pizza W/Box, Wg 6.5" Cheese</t>
  </si>
  <si>
    <t>Pizza W/Box, Wg 6.5" Pepp.</t>
  </si>
  <si>
    <t>Pollock Ult. Stick Wg 1Oz</t>
  </si>
  <si>
    <t>Pork Sausage Link Cn</t>
  </si>
  <si>
    <t>3755</t>
  </si>
  <si>
    <t>Potato Pearls, Extra Rich</t>
  </si>
  <si>
    <t>R/S Apple Jack W/ Juice</t>
  </si>
  <si>
    <t>Real Mashed W/Vit C Low Sod</t>
  </si>
  <si>
    <t>2970025313</t>
  </si>
  <si>
    <t>Roll, White Dough 2 Oz</t>
  </si>
  <si>
    <t>Salsa Dipping Cup, Low Sodiu</t>
  </si>
  <si>
    <t>Sauce Mix, Inst Alfredo</t>
  </si>
  <si>
    <t>Sauce, Alfredo Frzn</t>
  </si>
  <si>
    <t>Sauce, Seafood Cocktail 12Gm</t>
  </si>
  <si>
    <t>Sausage Patty Turkey 1.5Oz</t>
  </si>
  <si>
    <t>Shred, Cheddar Mild</t>
  </si>
  <si>
    <t>Squash, Sliced Yellow</t>
  </si>
  <si>
    <t>Strawberry- Mango</t>
  </si>
  <si>
    <t>Sweet Potato Flame Roasted</t>
  </si>
  <si>
    <t>Taco Meat Chicken</t>
  </si>
  <si>
    <t>68765</t>
  </si>
  <si>
    <t>Tea, Black Unsweet</t>
  </si>
  <si>
    <t>Tea, Peach</t>
  </si>
  <si>
    <t>Turkey, Pepperoni Sliced</t>
  </si>
  <si>
    <t>Uncrustable, Pb &amp; Stra Wht</t>
  </si>
  <si>
    <t>Wedge,Oven Roast 10 Ct Cc</t>
  </si>
  <si>
    <t>Yogurt, Str-Ban,Str,Peach Lt</t>
  </si>
  <si>
    <t xml:space="preserve">Tortilla, Ultragrain 6" Ls Whole Grain Rich </t>
  </si>
  <si>
    <t xml:space="preserve">Tortilla, Ultragrain 8" Ls Whole Grain Rich </t>
  </si>
  <si>
    <t xml:space="preserve">Tortilla, Ultragrain 9" Ls Whole Grain Rich </t>
  </si>
  <si>
    <t xml:space="preserve">Bread, Hot Dog Bun Whole Grain Rich </t>
  </si>
  <si>
    <t xml:space="preserve">Buns, Hamburger Wg 3.75" Iw Whole Grain Rich </t>
  </si>
  <si>
    <t xml:space="preserve">Buns, Slider Whgr Sl 2.5" Whole Grain Rich </t>
  </si>
  <si>
    <t xml:space="preserve">Cinnamon Roll, Wg Rtl Iw Whole Grain Rich </t>
  </si>
  <si>
    <t xml:space="preserve">Garlic Texas Toast Multi Grn Whole Grain Rich </t>
  </si>
  <si>
    <t xml:space="preserve">Hamburger Buns White 3.75" Whole Grain Rich </t>
  </si>
  <si>
    <t xml:space="preserve">Muffin, English Wg Sl 3.5" Whole Grain Rich </t>
  </si>
  <si>
    <t xml:space="preserve">Sandwich, Pep/Turk 51% Wg Iw Whole Grain Rich </t>
  </si>
  <si>
    <t xml:space="preserve">Flatbread Chicken Bbq Whole Grain Rich </t>
  </si>
  <si>
    <t xml:space="preserve">Pizza, Cheese 16" Big Daddy Whole Grain Rich </t>
  </si>
  <si>
    <t xml:space="preserve">Pizza, Harvest 51%Wg Pepp16" Whole Grain Rich </t>
  </si>
  <si>
    <t xml:space="preserve">Pizza, Hrvst Chee 51%Wg 16" Whole Grain Rich </t>
  </si>
  <si>
    <t xml:space="preserve">Pizza, Pepper. 16" Big Daddy Whole Grain Rich </t>
  </si>
  <si>
    <t xml:space="preserve">Pizza, Pepprn, Wg,16" Whole Grain Rich </t>
  </si>
  <si>
    <t xml:space="preserve">Bosco Stick, High Fiber, to provide 1 M/MA and 2 G/B Whole Grain Rich </t>
  </si>
  <si>
    <t xml:space="preserve">Pizza Stick Pepr&amp;Cheese Red Fat Whole Grain Rich </t>
  </si>
  <si>
    <t xml:space="preserve">Biscuit, Buttermilk, Sliced, 3" minium size, 2.5 oz Whole Grain Rich </t>
  </si>
  <si>
    <t xml:space="preserve">Roll, Dinner, Frozen:  raw; enriched;  2 oz. minimum weight; to provide 2 servings of G/B; any pack acceptable. Whole Grain Rich </t>
  </si>
  <si>
    <t xml:space="preserve">Honey Wheat Roll Proof N Bk Whole Grain Rich </t>
  </si>
  <si>
    <t xml:space="preserve">Roll, Heat &amp; Serve, White, Whole Grain Rich </t>
  </si>
  <si>
    <t xml:space="preserve">Dough Cinn Roll Honey Wheat Whole Grain Rich </t>
  </si>
  <si>
    <t xml:space="preserve">Biscuit, Honey Wheat P/B Whole Grain Rich </t>
  </si>
  <si>
    <t xml:space="preserve">Biscuit, White, Whole Wheat Whole Grain Rich </t>
  </si>
  <si>
    <t xml:space="preserve">Breadstick, Honey Wheat Whole Grain Rich </t>
  </si>
  <si>
    <t xml:space="preserve">Dinner Roll Honey Wht 1Oz Whole Grain Rich </t>
  </si>
  <si>
    <t xml:space="preserve">Cheesy Garlic Breadstix Whole Grain Rich </t>
  </si>
  <si>
    <t xml:space="preserve">Muffin Top Blueberry Wg Iw Whole Grain Rich </t>
  </si>
  <si>
    <t>SALAD OIL,  NO TRANS FAT</t>
  </si>
  <si>
    <t xml:space="preserve">Wg Cold Cut Combo Iw Whole Grain Rich </t>
  </si>
  <si>
    <t xml:space="preserve">Wg Tky Ham Cheese Melt Iw Whole Grain Rich </t>
  </si>
  <si>
    <t xml:space="preserve">Wg Turkey Ham Hoagie Iw Whole Grain Rich </t>
  </si>
  <si>
    <t xml:space="preserve">Wg Turkey Hoagie Iw Whole Grain Rich </t>
  </si>
  <si>
    <t xml:space="preserve">Cheetos, Baked Fantastix Hot Whole Grain Rich </t>
  </si>
  <si>
    <t xml:space="preserve">Cheetos Crunchy Whole Grain Rich </t>
  </si>
  <si>
    <t xml:space="preserve">Cheeto, Puffs, Baked Whole Grain Rich </t>
  </si>
  <si>
    <t xml:space="preserve">Cheeto, Fantastix Chili Cheese Whole Grain Rich </t>
  </si>
  <si>
    <t xml:space="preserve">Cheese Snacks, Baked Reduced Fat Cheetos, Crunchy Flamin' Hot  Whole Grain Rich </t>
  </si>
  <si>
    <t xml:space="preserve">Cheese Snacks Crunchy, Baked Reduced Fat Cheetos Whole Grain Rich </t>
  </si>
  <si>
    <t xml:space="preserve">Cheese Snacks Crunchy Flamin' Hot, Baked Reduced Fat Cheetos Whole Grain Rich </t>
  </si>
  <si>
    <t xml:space="preserve">Chips, Cheese Crunchy Whole Grain Rich </t>
  </si>
  <si>
    <t xml:space="preserve">Hot Pocket, Pepperoni, I/W Whole Grain Rich </t>
  </si>
  <si>
    <t xml:space="preserve">Pocket, Hot Ham N Cheese Whole Grain Rich </t>
  </si>
  <si>
    <t xml:space="preserve">Chicken, Fritter, Asain Glazed, Fully Cooked, CN Labeled or signed product analysis Whole Grain Rich </t>
  </si>
  <si>
    <t xml:space="preserve">Breaded Hot &amp; Spicy Whole Muscle White/Dark Chunk; Frozen, fully cooked, Contains VPP and DWE; CN labled to provide 2 oz. M/MA; any pack acceptable Whole Grain Rich </t>
  </si>
  <si>
    <t xml:space="preserve">"Clux Delux" Chicken Nuggets, Breast Chunks, Solid Muscle, Whole Grain 51%, Serv In Bag Included, NOT CN LABELED Whole Grain Rich </t>
  </si>
  <si>
    <t xml:space="preserve">"Clux Delux" Chicken Filet, Solid Muscle, 51% Whole Grain, Serv In Bag Included Whole Grain Rich </t>
  </si>
  <si>
    <t xml:space="preserve">"Clux Delux" Chicken Tenderloin, Solid Muscle, 51% Whole Grain, Serv In Bag Included Whole Grain Rich </t>
  </si>
  <si>
    <t xml:space="preserve">Dough, Biscuit Wg Whole Grain Rich </t>
  </si>
  <si>
    <t xml:space="preserve">QUESADILLA, CHICKEN, 4x6 
rectangles, to provide 2 M/MA, 2.25 G/B
 Whole Grain Rich </t>
  </si>
  <si>
    <t xml:space="preserve">Quesadilla, Cheese Whole Grain Rich </t>
  </si>
  <si>
    <t xml:space="preserve">Loaf, Blueberry Mini Wg Iw Whole Grain Rich </t>
  </si>
  <si>
    <t xml:space="preserve">Carrot Breakfast Bun, Wg Iw Whole Grain Rich </t>
  </si>
  <si>
    <t xml:space="preserve">Cinnamon Swirl Wg Iw Whole Grain Rich </t>
  </si>
  <si>
    <t xml:space="preserve">Donut, Wg Round Fortified Iw Whole Grain Rich </t>
  </si>
  <si>
    <t xml:space="preserve">Muffin, Wg  B/Berry Mini Iw Whole Grain Rich </t>
  </si>
  <si>
    <t xml:space="preserve">Stuffing Mix, Cornbread, cornmeal, niacin, iorn, thiamin, mononitrate, riboflavin, folic acid, Complete, Just add water, Whole Grain Rich </t>
  </si>
  <si>
    <t>Fruit Bowl, Mixed Fruit light syrup</t>
  </si>
  <si>
    <t xml:space="preserve">Tortilla Chips Cool Ranch , Baked! Doritos Whole Grain Rich </t>
  </si>
  <si>
    <t xml:space="preserve">Tortilla Chips, Reduced Fat, Cool Ranch , Baked! Doritos Whole Grain Rich </t>
  </si>
  <si>
    <t xml:space="preserve">Sausage Link, Morning Breakfast Roll, I/W, CN Labeled to provide 1 M/MA and 1 G/B, maxium fat 10g Whole Grain Rich </t>
  </si>
  <si>
    <t xml:space="preserve">Sausage Link, Morning Breakfast Roll, BULK PACK, CN Labeled to provide 1 M/MA and 1 G/B, maxium fat 10g Whole Grain Rich </t>
  </si>
  <si>
    <t xml:space="preserve">Sausage Roll Pork, Chicken IW Whole Grain Rich </t>
  </si>
  <si>
    <t xml:space="preserve">Mini Pancakes Maple Burst, I/W, 1 G/B Whole Grain Rich </t>
  </si>
  <si>
    <t xml:space="preserve">Mini Pancakes Strawberry Blast, I/W, 1 G/B Whole Grain Rich </t>
  </si>
  <si>
    <t xml:space="preserve">French Toast Mini Wg Choc Ch Whole Grain Rich </t>
  </si>
  <si>
    <t xml:space="preserve">French Toast Mini Wg Orig Whole Grain Rich </t>
  </si>
  <si>
    <t xml:space="preserve">Waffles Mini Maple Wg Whole Grain Rich </t>
  </si>
  <si>
    <t xml:space="preserve">Bread, Pullman Wheat (28 Sl) Whole Grain Rich </t>
  </si>
  <si>
    <t xml:space="preserve">Bun, Hot Dog 6" Sliced Whole Grain Rich </t>
  </si>
  <si>
    <t xml:space="preserve">Bun, Multigrain 4" Hamburger Whole Grain Rich </t>
  </si>
  <si>
    <t xml:space="preserve">Apple Sticks, Breaded, any pack acceptable Whole Grain Rich </t>
  </si>
  <si>
    <t xml:space="preserve">Burrito, Frozen:  fully cooked; Pre Fried; beef and cheese; not to exceed 12 grams of fat; 5.60 oz. minimum weight; product analysis sheet to document 1.5 oz. M/MA and 2 servings of G/B; individual ovenable logo wrap; any pack acceptable. Whole Grain Rich </t>
  </si>
  <si>
    <t xml:space="preserve">Burrito, Frozen:  fully cooked; WHOLE GRAIN; Bean and Cheese; Whole Grain not to exceed 22 grams of fat; 10 oz. minimum weight; individual ovenable logo wrap; any pack acceptable. Whole Grain Rich </t>
  </si>
  <si>
    <t xml:space="preserve">Enchilada, Frozen:  beef  with VPP; not to exceed 11 grams of fat; CN labeled for two-1.75 oz. to provide 1 oz. M/MA and 1.25 servings of G/B; any pack acceptable. Whole Grain Rich </t>
  </si>
  <si>
    <t xml:space="preserve">Burrito  Beef/Bean Pf Bulk Whole Grain Rich </t>
  </si>
  <si>
    <t xml:space="preserve">Enchilada  Cheese, Wg Cn Whole Grain Rich </t>
  </si>
  <si>
    <t xml:space="preserve">Enchilada  Chicken, Wg, Cn Whole Grain Rich </t>
  </si>
  <si>
    <t xml:space="preserve">Cereal Bar Nutra Grain, Strawberry Whole Grain Rich </t>
  </si>
  <si>
    <t xml:space="preserve">Pollock Brd Nugget 1Oz Cn Ak Whole Grain Rich </t>
  </si>
  <si>
    <t xml:space="preserve">4" Whl Wheat Hamburger Bun Whole Grain Rich </t>
  </si>
  <si>
    <t xml:space="preserve">Sausage, Pancake Blueberry, w/Stick, Pork, max. fat grams 10, CN Labeled to provide 1 M/MA, 1.25 G/B Whole Grain Rich </t>
  </si>
  <si>
    <t xml:space="preserve">Corn Dog Mini Whole Grain, CN Labeled Whole Grain Rich </t>
  </si>
  <si>
    <t xml:space="preserve">Corn Dog   Chicken Whole Grain Rich </t>
  </si>
  <si>
    <t xml:space="preserve">Corn Dog All Meat W Bags Whole Grain Rich </t>
  </si>
  <si>
    <t xml:space="preserve">Corn Chips:  bulk; enriched or whole grain; extruded; curled; any pack acceptable. 3777018 Whole Grain Rich </t>
  </si>
  <si>
    <t xml:space="preserve">Corn Chips Chili Cheese Whole Grain Rich </t>
  </si>
  <si>
    <t xml:space="preserve">Corn Chips Whole Grain Rich </t>
  </si>
  <si>
    <t xml:space="preserve">Chip Corn Reg Big Grab Whole Grain Rich </t>
  </si>
  <si>
    <t xml:space="preserve">Snacks Onion Whole Grain Rich </t>
  </si>
  <si>
    <t xml:space="preserve">Snack Onion Lss Whole Grain Rich </t>
  </si>
  <si>
    <t xml:space="preserve">Simply Chex, Chocolate Carmel Snack Whole Grain Rich </t>
  </si>
  <si>
    <t xml:space="preserve">Simply Chex, Cheddar Mix Snack Whole Grain Rich </t>
  </si>
  <si>
    <t xml:space="preserve">Simply Chex, Strawberry Yoguart Snack Whole Grain Rich </t>
  </si>
  <si>
    <t xml:space="preserve">Cereal Bar,Cinnamon Toast C Whole Grain Rich </t>
  </si>
  <si>
    <t xml:space="preserve">Cereal Onthego Cinn Toast Cr Whole Grain Rich </t>
  </si>
  <si>
    <t xml:space="preserve">Cereal,R/S Cocoapuff Bowl Whole Grain Rich </t>
  </si>
  <si>
    <t xml:space="preserve">Chex Mix Whole Grain Rich </t>
  </si>
  <si>
    <t xml:space="preserve">Granola Bar, Oats &amp; Honey Whole Grain Rich </t>
  </si>
  <si>
    <t xml:space="preserve">Pizza, Real Slice Sausage Wd Whole Grain Rich </t>
  </si>
  <si>
    <t xml:space="preserve">Popcorn Chicken Smackers Whole Grain Rich </t>
  </si>
  <si>
    <t xml:space="preserve">Chick, Patty Brd Fc Whole Grain Rich </t>
  </si>
  <si>
    <t xml:space="preserve">Chicken,Grilled Patty W/Isp Whole Grain Rich </t>
  </si>
  <si>
    <t xml:space="preserve">Ckn,Patty Homestyle Brd Fc C Whole Grain Rich </t>
  </si>
  <si>
    <t xml:space="preserve">Cookies, Chocolate Chip Big Whole Grain Rich </t>
  </si>
  <si>
    <t xml:space="preserve">Pita Pocket, 6" Whole Wheat Whole Grain Rich </t>
  </si>
  <si>
    <t xml:space="preserve">Brownie Whole Grain Whole Grain Rich </t>
  </si>
  <si>
    <t xml:space="preserve">Biscuit, Wg Next Generation Whole Grain Rich </t>
  </si>
  <si>
    <t>Pears, Havs Cho Ls light syrup</t>
  </si>
  <si>
    <t xml:space="preserve">Grilled Cheese Whle Grain Iw Whole Grain Rich </t>
  </si>
  <si>
    <t xml:space="preserve">Taco Stick Iw W/Flour Tortil Whole Grain Rich </t>
  </si>
  <si>
    <t xml:space="preserve">Fish Nuggets, Frozen:  pre-cooked; cut from solid block; Alaskan Pollock; breaded; oven ready, IQF; not to exceed 11 grams of fat;  CN labeled for 4  nuggets to provide 2 oz. M/MA and 1 serving of G/B; any pack acceptable.  Whole Grain Rich </t>
  </si>
  <si>
    <t xml:space="preserve">Fish Portion, Frozen: oven ready; rectangle only; breaded; Alaskan Pollock; cut from solid block; IQF; not to exceed  9.5 grams of fat; 3.6 oz. minimum weight; CN labeled to provide 2 oz. M/MA and 1 serving of G/B; any pack acceptable.  Whole Grain Rich </t>
  </si>
  <si>
    <t xml:space="preserve">Fish, BRD. Stick, Frozen:  pre-cooked; oven ready; cut from solid block; crunchy breaded/battered, CN labeled to provide 2 oz. M/MA, any pack acceptable Whole Grain Rich </t>
  </si>
  <si>
    <t xml:space="preserve">Softpretzel, Whole Wheat 51% Whole Grain Rich </t>
  </si>
  <si>
    <t xml:space="preserve">Pretzels, Frozen:  soft; enriched;  2.7 oz. minimum weight; to provide 3 servings of G/B; any pack acceptable. Whole Grain Rich </t>
  </si>
  <si>
    <t xml:space="preserve">Pretzels, Frozen: KING SIZE, soft; enriched;  5.5 oz. minimum weight; to provide 5.5 servings of G/B; any pack acceptable. Whole Grain Rich </t>
  </si>
  <si>
    <t xml:space="preserve">Soft Pretzel Rods Whl Wheat Whole Grain Rich </t>
  </si>
  <si>
    <t xml:space="preserve">Burrito, Bean, Fiesta, Ind Wrap Whole Grain Rich </t>
  </si>
  <si>
    <t xml:space="preserve">R/S Froot Loops W/ Juice Whole Grain Rich </t>
  </si>
  <si>
    <t xml:space="preserve">R/S Frosted Flake W/Apple Jc Whole Grain Rich </t>
  </si>
  <si>
    <t xml:space="preserve">Scooby Doo Bones Cinn Gra Wg Whole Grain Rich </t>
  </si>
  <si>
    <t xml:space="preserve">Grahams, GRIPZ, Reduced sodium 75mg, increased fiber 3g, sugar 5g, bite-sized, made with whole grain, 1 G/B Whole Grain Rich </t>
  </si>
  <si>
    <t xml:space="preserve">Honey Rite Grahams Wg Whole Grain Rich </t>
  </si>
  <si>
    <t xml:space="preserve">Vanilla Wafers Whole Grain Rich </t>
  </si>
  <si>
    <t xml:space="preserve">Apple Jacks, Wg, Reduced Sug Whole Grain Rich </t>
  </si>
  <si>
    <t xml:space="preserve">Cereal, Scooby Doo Wg 2gr </t>
  </si>
  <si>
    <t xml:space="preserve">Rice Krispies, Wg Bowl Whole Grain Rich </t>
  </si>
  <si>
    <t xml:space="preserve">Cereal,  Kellogg's Corn FlakesR, enriched or whole grain Whole Grain Rich </t>
  </si>
  <si>
    <t xml:space="preserve">Cereal,  Cruncheroo’sR &lt;Oat Rings&gt;, enriched or whole grain Whole Grain Rich </t>
  </si>
  <si>
    <t xml:space="preserve">Cereal,  Frosted Flakes, enriched or whole grain Whole Grain Rich </t>
  </si>
  <si>
    <t xml:space="preserve">Cereal,  Raisin Bran, enriched or whole grain Whole Grain Rich </t>
  </si>
  <si>
    <t xml:space="preserve">KELL CEREAL CORN POPS          Whole Grain Rich </t>
  </si>
  <si>
    <t xml:space="preserve">CEREAL, Frosted Mini Wheats, Ready-To-Eat:  bowl pack; 3/4 cup or 1 oz.; enriched or whole grain Whole Grain Rich </t>
  </si>
  <si>
    <t xml:space="preserve">Rice KrispiesRTreats The Original gr  Whole Grain Rich </t>
  </si>
  <si>
    <t xml:space="preserve">Cereal Bar Nutra Grain Apple Cinniamon Whole Grain Rich </t>
  </si>
  <si>
    <t xml:space="preserve">Cereal Bar Nutra Grain Blueberry Whole Grain Rich </t>
  </si>
  <si>
    <t xml:space="preserve">Cereal Bar:  toasted rice and marshmallow with chocolate chips; 1.3 oz. minimum weight; individually wrapped; any pack acceptable. Whole Grain Rich </t>
  </si>
  <si>
    <t xml:space="preserve">Cereal Cup, Frosted Flakes Whole Grain Rich </t>
  </si>
  <si>
    <t xml:space="preserve">Cereal, Frst Mini Wheat Choc Whole Grain Rich </t>
  </si>
  <si>
    <t xml:space="preserve">Cereal, Fruit Loops 96 Bowls Whole Grain Rich </t>
  </si>
  <si>
    <t xml:space="preserve">Granola,Low Fat No Nuts/Rais Whole Grain Rich </t>
  </si>
  <si>
    <t xml:space="preserve">Nutrigrain Bar, Strawberry Whole Grain Rich </t>
  </si>
  <si>
    <t xml:space="preserve">Nutrigrain Yogurt Bar, Straw whr </t>
  </si>
  <si>
    <t xml:space="preserve">Poptart, Frst Brn Sugar Cinn Whole Grain Rich </t>
  </si>
  <si>
    <t xml:space="preserve">Poptart, Strawberry Wg Frost Whole Grain Rich </t>
  </si>
  <si>
    <t xml:space="preserve">Poptart,Wg Strwby W/Sprink Whole Grain Rich </t>
  </si>
  <si>
    <t xml:space="preserve">Rice Krispies Square Mini Whole Grain Rich </t>
  </si>
  <si>
    <t xml:space="preserve">2 Whole Grain Rich </t>
  </si>
  <si>
    <t xml:space="preserve">CN F/C Breaded Chicken Breast Rings, CN labled to provide 2 oz. M/MA; any pack acceptable. Whole Grain Rich </t>
  </si>
  <si>
    <t xml:space="preserve">Chick, Nugget Brst Brd Cn Fc Whole Grain Rich </t>
  </si>
  <si>
    <t xml:space="preserve">Popcorn, White, Cheddar Whole Grain Rich </t>
  </si>
  <si>
    <t xml:space="preserve">Chips Potato Regular  Whole Grain Rich </t>
  </si>
  <si>
    <t xml:space="preserve">Baked Lays - Bbq Whole Grain Rich </t>
  </si>
  <si>
    <t xml:space="preserve">Potato Crisps Kcm, Bbq Whole Grain Rich </t>
  </si>
  <si>
    <t xml:space="preserve">Chips, Sour Cream &amp; Onion Whole Grain Rich </t>
  </si>
  <si>
    <t xml:space="preserve">Potato Crisps Regular , Baked Lay'S Whole Grain Rich </t>
  </si>
  <si>
    <t xml:space="preserve">Ridged Potato Crisps Cheddar  Sour Cream , Baked Ruffles  Whole Grain Rich </t>
  </si>
  <si>
    <t xml:space="preserve">Crisps,Potato Kcm Bbq Bg1199 Whole Grain Rich </t>
  </si>
  <si>
    <t xml:space="preserve">Bagels, Cinnamon Raisin Whole Grain Rich </t>
  </si>
  <si>
    <t xml:space="preserve">Corn Dog, Frozen:  fully cooked; Pork and Beef frankfurter, IQF; enriched wheat flour, not to exceed 19 grams of fat; 4 oz. minimum weight;  CN Labeled, to provide 2 oz. equivalent meat and 2 servings of grain/bread; any pack acceptable. Whole Grain Rich </t>
  </si>
  <si>
    <t xml:space="preserve">Corn Dog, Frozen: pre-cooked; foot long; batter wrapped  frankfurter; 5.5 oz. minimum weight; any pack acceptable. Whole Grain Rich </t>
  </si>
  <si>
    <t xml:space="preserve">Sausage &amp; Pancake On A Stick Whole Grain Rich </t>
  </si>
  <si>
    <t xml:space="preserve">Cinnamon Roll, Frozen:  pre-baked; enriched; lightly glazed/iced;  thaw and serve;  2.75 oz. minimum weight; not to exceed 17 grams of fat;  to provide 1 servings of G/B; any pack acceptable., Whole Grain Rich  Whole Grain Rich </t>
  </si>
  <si>
    <t xml:space="preserve">Donut, Frozen: yeast raised; glazed; thaw and serve; enriched;  2.2 oz. minimum weight or signed documentation to provide 1 serving of G/B; any pack acceptable.  Whole Grain Rich </t>
  </si>
  <si>
    <t xml:space="preserve">Biscuit, Red Label, Minium size 2 oz, to provide 1 G/B Whole Grain Rich </t>
  </si>
  <si>
    <t xml:space="preserve">Hush Puppies, Frozen:  plain; oven ready; enriched or whole grain flour or meal; 2 each to weigh 1.1 oz minimum; to provide 1 serving of G/B; any pack acceptable.  Whole Grain Rich </t>
  </si>
  <si>
    <t xml:space="preserve">Biscuit,Thaw&amp;Serve Blue Labe Whole Grain Rich </t>
  </si>
  <si>
    <t xml:space="preserve">Roll Cinnamon Glazed 4.33 Oz, Whole Grain Rich  Whole Grain Rich </t>
  </si>
  <si>
    <t xml:space="preserve">Burrito, Beef &amp; Bean, I/W, CN to provide 2 M/MA Whole Grain Rich </t>
  </si>
  <si>
    <t xml:space="preserve">Burrio, Bn/Rdchili/Veg Ww Fl Whole Grain Rich </t>
  </si>
  <si>
    <t xml:space="preserve">Burrito Egg &amp; Ches Bulk Whole Grain Rich </t>
  </si>
  <si>
    <t xml:space="preserve">Burrito Egg Chs Iw Whole Grain Rich </t>
  </si>
  <si>
    <t xml:space="preserve">Burrito, Bean, Cheese Iw Cn Whole Grain Rich </t>
  </si>
  <si>
    <t xml:space="preserve">Burritos, Bean/Cheese Wg Blk Whole Grain Rich </t>
  </si>
  <si>
    <t xml:space="preserve">Chicken &amp; Cheese Burrito, Wg Whole Grain Rich </t>
  </si>
  <si>
    <t xml:space="preserve">Taco Snack, Beef/Cheese Iw Whole Grain Rich </t>
  </si>
  <si>
    <t xml:space="preserve">Taco Snack, Bf/Ch Ww Fl Whole Grain Rich </t>
  </si>
  <si>
    <t>Apple Sauce Straw Nsa Light Syrup</t>
  </si>
  <si>
    <t xml:space="preserve">Breadstick, Garlic Prebak 6" Whole Grain Rich </t>
  </si>
  <si>
    <t xml:space="preserve">French Toast,Cinn Glzd Whl G Whole Grain Rich </t>
  </si>
  <si>
    <t xml:space="preserve">French Toaststick Whl Gn Gl Whole Grain Rich </t>
  </si>
  <si>
    <t xml:space="preserve">French Toast Cinn Glazed Wg Whole Grain Rich </t>
  </si>
  <si>
    <t xml:space="preserve">Egg Roll; Frozen:  fully cooked; IQF; pork and VPP, with/without dried whole egg; not to exceed 10 grams of fat; 3 oz. minimum weight; CN labeled to provide 1 oz. M/MA and 1 serving of G/B; any pack acceptable.     Whole Grain Rich </t>
  </si>
  <si>
    <t xml:space="preserve">Egg Roll, Pork &amp; Vegetable, P/C, 1.5 Oz Whole Grain Rich </t>
  </si>
  <si>
    <t xml:space="preserve">Egg Roll Chicken Wg Whole Grain Rich </t>
  </si>
  <si>
    <t xml:space="preserve">Eggroll Pork/Veg 3Oz I/W Whole Grain Rich </t>
  </si>
  <si>
    <t xml:space="preserve">Vegetable Egg Roll Whole Grain Rich </t>
  </si>
  <si>
    <t xml:space="preserve">Tostada Shell, Whl Grain Yel Whole Grain Rich </t>
  </si>
  <si>
    <t xml:space="preserve">Grahams,Cinnamon Honey Whole Grain Rich </t>
  </si>
  <si>
    <t xml:space="preserve">Biscuit Mix:  buttermilk; complete, add water only; 6/5#. Whole Grain Rich </t>
  </si>
  <si>
    <t xml:space="preserve">FRENCH TOAST, To provide 1 G/B per slice Whole Grain Rich </t>
  </si>
  <si>
    <t xml:space="preserve">Pancakes, Frozen: heat and serve; enriched; 1.1 oz. minimum weight; to provide 1 serving of G/B; any pack acceptable.   Whole Grain Rich </t>
  </si>
  <si>
    <t xml:space="preserve">Waffles, Frozen:  enriched; round/square; heat and serve; 1.1 oz. minimum weight;  to provide 1 serving of G/B; any pack acceptable. Whole Grain Rich </t>
  </si>
  <si>
    <t xml:space="preserve">Breakfast Sausage Pizza, Who Whole Grain Rich </t>
  </si>
  <si>
    <t xml:space="preserve">16" Pepperoni Pizza, Parbake Whole Grain Rich </t>
  </si>
  <si>
    <t xml:space="preserve">16" Pizza, Cheese, Parbaked Whole Grain Rich </t>
  </si>
  <si>
    <t xml:space="preserve">Pizza, Cheese 5" Rnd Ww Whole Grain Rich </t>
  </si>
  <si>
    <t xml:space="preserve">Bagel, Cheese Wg Whole Grain Rich </t>
  </si>
  <si>
    <t xml:space="preserve">Bread, French Cheese Wg Whole Grain Rich </t>
  </si>
  <si>
    <t xml:space="preserve">Bread, French Pepp Ww Whole Grain Rich </t>
  </si>
  <si>
    <t xml:space="preserve">Pizza, Bacon Scrmbl Wg Iw Whole Grain Rich </t>
  </si>
  <si>
    <t xml:space="preserve">Pizza, Cheese Precut 51% Wg Whole Grain Rich </t>
  </si>
  <si>
    <t xml:space="preserve">Pizza, Cheese Stfd Crst Ww Whole Grain Rich </t>
  </si>
  <si>
    <t xml:space="preserve">Pizza, Pepp 6" Rnd Ww Whole Grain Rich </t>
  </si>
  <si>
    <t xml:space="preserve">Pizza, Pepp Stfd Crst Ww Whole Grain Rich </t>
  </si>
  <si>
    <t xml:space="preserve">Pizza, Pepp Wedge Wg Whole Grain Rich </t>
  </si>
  <si>
    <t xml:space="preserve">Pizza, Pepp Wg, 4X6, Iw Whole Grain Rich </t>
  </si>
  <si>
    <t xml:space="preserve">Pizza, Pepperoni Ww Pizzeria Whole Grain Rich </t>
  </si>
  <si>
    <t xml:space="preserve">Pizza, Saus &amp; Grvy Bisc Whole Grain Rich </t>
  </si>
  <si>
    <t xml:space="preserve">Pizza, Supreme 16" Ww Whole Grain Rich </t>
  </si>
  <si>
    <t xml:space="preserve">Round Edge Cheese Pizza Whole Grain Rich </t>
  </si>
  <si>
    <t xml:space="preserve">Pizza, Cheese Wedge Whl Wht Whole Grain Rich </t>
  </si>
  <si>
    <t xml:space="preserve">Pizza, Cheese Wh. Grain 4X6 Whole Grain Rich </t>
  </si>
  <si>
    <t xml:space="preserve">Pizza, Pepperoni Wedge Wh/Wt Whole Grain Rich </t>
  </si>
  <si>
    <t xml:space="preserve">Pizza, Pepperoni Wh/Wt 4X6 Whole Grain Rich </t>
  </si>
  <si>
    <t xml:space="preserve">Saus Brk Bagel Pizza Iw Ww Whole Grain Rich </t>
  </si>
  <si>
    <t xml:space="preserve">Pasta, Bowtie, Medium:  thin; 100% durum whole wheat semolina; enriched;  20#. Whole Grain Rich </t>
  </si>
  <si>
    <t xml:space="preserve">CHOCOLATE CHIP, Reduced Fat, Whole Grain Rich </t>
  </si>
  <si>
    <t xml:space="preserve">OATMEAL RAISIN, Reduced Fat,  Whole Grain Rich </t>
  </si>
  <si>
    <t xml:space="preserve">Cookie Dough Ch Brwnie Rf Wg Whole Grain Rich </t>
  </si>
  <si>
    <t xml:space="preserve">Cookie Dough, Carni Rf 51%Wg Whole Grain Rich </t>
  </si>
  <si>
    <t xml:space="preserve">Cookie Dough, Rf Bt Sugr Wg Whole Grain Rich </t>
  </si>
  <si>
    <t xml:space="preserve">Cookie,Dough Carnival Red Fa Whole Grain Rich </t>
  </si>
  <si>
    <t xml:space="preserve">Cookie, Enriched Whole Grain, Chocolate Chip Whole Grain Rich </t>
  </si>
  <si>
    <t xml:space="preserve">Muffins, Frozen: banana nut; enriched; 4 oz. minimum weight; to provide 2 servings of G/B; individually wrapped;  any pack acceptable. Whole Grain Rich </t>
  </si>
  <si>
    <t xml:space="preserve">Muffins, Frozen: blueberry;  enriched; 4 oz. minimum weight; to provide 2 servings of G/B; individually wrapped;any pack acceptable. Whole Grain Rich </t>
  </si>
  <si>
    <t xml:space="preserve">Muffins, Frozen:  chocolate chip;   enriched;  4 oz. minimum weight; to provide 2 servings of G/B; individually wrapped; any pack acceptable. Whole Grain Rich </t>
  </si>
  <si>
    <t xml:space="preserve">Muffin, Blueberry, Individually Wrapped, 2.25 Oz, Any Pack Acceptable Whole Grain Rich </t>
  </si>
  <si>
    <t xml:space="preserve">Muffin, Chocolate Chip, Individually Wrapped, 2.25 Oz, Any Pack Acceptable Whole Grain Rich </t>
  </si>
  <si>
    <t xml:space="preserve">Muffin, Apple Cinnamon, Individually Wrapped, 2.25 Oz, Any Pack Acceptable Whole Grain Rich </t>
  </si>
  <si>
    <t xml:space="preserve">Muffin, Banana Nut, Individually Wrapped, 2.25 Oz, Any Pack Acceptable Whole Grain Rich </t>
  </si>
  <si>
    <t xml:space="preserve">PEANUT BUTTER, Reduced Fat,, Total fat must not exceed 30% of calories or 3 grams per 100 calories,  saturated fat must not exceed 10% of calories or more than 1 gram per 100 calories, Sugar must not exceed more than 10 grams per ounce Whole Grain Rich </t>
  </si>
  <si>
    <t xml:space="preserve">Chocolate Chip Whole Grain Rich </t>
  </si>
  <si>
    <t xml:space="preserve">Cookie Dough, DBL Chocolate Chip, Old Fashion Whole Grain Rich </t>
  </si>
  <si>
    <t xml:space="preserve">Butter Sugar Whole Grain Rich </t>
  </si>
  <si>
    <t xml:space="preserve">Chocolate Chip Walnut Whole Grain Rich </t>
  </si>
  <si>
    <t xml:space="preserve">Bagel, Cinn Raisin Iw Whole Grain Rich </t>
  </si>
  <si>
    <t>Apron, Reg Wt., Whte Ind Wrp</t>
  </si>
  <si>
    <t>Bag, Bun Pan</t>
  </si>
  <si>
    <t>Bag, Clr W/ Flip Lock Saddle</t>
  </si>
  <si>
    <t>Bag, French Fry 3.5 X 4.5</t>
  </si>
  <si>
    <t>Bag, Frz Storage Flip</t>
  </si>
  <si>
    <t>Bag, Gallon Size Dbl Track</t>
  </si>
  <si>
    <t>Bag, Paper  Brown 6Lb</t>
  </si>
  <si>
    <t>Bag, Paper  Brown 8Lb</t>
  </si>
  <si>
    <t>Bag, Paper White 6Lb</t>
  </si>
  <si>
    <t>Bag, Sandwich 6.5"X6" Ziploc</t>
  </si>
  <si>
    <t>Bar Towels Ltdbmr-28</t>
  </si>
  <si>
    <t>Bleach, Regular Bleach</t>
  </si>
  <si>
    <t>Bowl, Foam 3.5 Oz 35Bwwc</t>
  </si>
  <si>
    <t>Bowl, Foam 6 Oz.</t>
  </si>
  <si>
    <t>Bowl,Clear 32Oz Presentabowl</t>
  </si>
  <si>
    <t>Broom,Metalhandle Synthangle</t>
  </si>
  <si>
    <t>Bun Rack Cover</t>
  </si>
  <si>
    <t>Chlorine Test Paper Vial #04</t>
  </si>
  <si>
    <t>Cleaner, Delimer</t>
  </si>
  <si>
    <t>Cleaner, Glass C-Thur Rtu</t>
  </si>
  <si>
    <t>Container,Lrg Sand Hing Wh</t>
  </si>
  <si>
    <t>Cup, Souffle 5.5 Oz Trans</t>
  </si>
  <si>
    <t>Cup, Styro 12 Oz (L#12Jl)</t>
  </si>
  <si>
    <t>Cup, Styro 14 Oz  (L# 16Sl)</t>
  </si>
  <si>
    <t>Cup, Styro 16 Oz Tall 16Sl</t>
  </si>
  <si>
    <t>Cup, Styro 6 Oz   (L# 6Jl)</t>
  </si>
  <si>
    <t>Cup, Styro 8 Oz    (L# 8Jl)</t>
  </si>
  <si>
    <t>Cup, Translucent 12 Oz</t>
  </si>
  <si>
    <t>Cup, Translucent 14 Oz</t>
  </si>
  <si>
    <t>Cup, Translucent 16 Oz</t>
  </si>
  <si>
    <t>Deli Paper, Dry Wax-8X10 3/4</t>
  </si>
  <si>
    <t>Detergent, Blue Liq "Sun Up"</t>
  </si>
  <si>
    <t>Detergent, Grn Hand Wash</t>
  </si>
  <si>
    <t>Detergent, Pot&amp;Pan Dawn</t>
  </si>
  <si>
    <t>Dish, Dessert 5 Oz Clr</t>
  </si>
  <si>
    <t>Foil, Cheeseburger Wrap</t>
  </si>
  <si>
    <t>Foil, Hamburger Wrap 10.5X14</t>
  </si>
  <si>
    <t>Foil, Heavy Duty 18X500</t>
  </si>
  <si>
    <t>Foil, Std 18X1000 Medallion</t>
  </si>
  <si>
    <t>Food Cont 4 Oz</t>
  </si>
  <si>
    <t>Food Container 12Oz Squat</t>
  </si>
  <si>
    <t>Food Container 6Oz *(12Jl)Ld</t>
  </si>
  <si>
    <t>Fork, Hw Ps Beige</t>
  </si>
  <si>
    <t>Fork, Hw White Ps</t>
  </si>
  <si>
    <t>Fork, Md Pp White</t>
  </si>
  <si>
    <t>Fork, Medium Weight</t>
  </si>
  <si>
    <t>3/DZ</t>
  </si>
  <si>
    <t>Fork, Mw Ps Blk Refill</t>
  </si>
  <si>
    <t>Glove, Embossed Poly Sm</t>
  </si>
  <si>
    <t>Gloves Poly Lg Embossed</t>
  </si>
  <si>
    <t>Gloves Poly Sm Textured</t>
  </si>
  <si>
    <t>Gloves Vinyl Lg Pwdrless</t>
  </si>
  <si>
    <t>Gloves Vinyl Med Pwdrless</t>
  </si>
  <si>
    <t>Gloves Vinyl Sm Powderless</t>
  </si>
  <si>
    <t>Gloves, Latex Powder Free Lg</t>
  </si>
  <si>
    <t>Kit- Md Pp Fk,Sp,Strw, Nap</t>
  </si>
  <si>
    <t>Kit-Md Pp Blk F,K,S,Nap,S&amp;P</t>
  </si>
  <si>
    <t>Kit-Spork,Straw,Nap 10X10Wht</t>
  </si>
  <si>
    <t>Kit-Spork,Straw,Nap13X13 Wht</t>
  </si>
  <si>
    <t>Knife, Hw White Ps</t>
  </si>
  <si>
    <t>Knife, Md Pp White 3641/Mwpk</t>
  </si>
  <si>
    <t>Knife, Mw Ps Blk Refill</t>
  </si>
  <si>
    <t>Laundry, Enzyo-Brite Det</t>
  </si>
  <si>
    <t>Lid For 24Oz Presentabowl</t>
  </si>
  <si>
    <t>Lid Souffle .75-1 Oz Clear</t>
  </si>
  <si>
    <t>25/100CT</t>
  </si>
  <si>
    <t>Lid(20Jl),8,12,16 Trans Vent</t>
  </si>
  <si>
    <t>Lid, Dome Dessert 5&amp;8 Oz</t>
  </si>
  <si>
    <t>Lid, Souffle 1.5&amp;2 Oz Trans</t>
  </si>
  <si>
    <t>Lid,Straw For 12J12 (12Sl)</t>
  </si>
  <si>
    <t>Liner 10Gal .32Ml 30Lb Clr</t>
  </si>
  <si>
    <t>Liner 33Gal .39Ml 35Lb Clr</t>
  </si>
  <si>
    <t>Liner 55Gal .51Ml 50Lb Clr</t>
  </si>
  <si>
    <t>Liner 60Gal .8Ml 75Lb Wht</t>
  </si>
  <si>
    <t>1000/16.4X24.4</t>
  </si>
  <si>
    <t>Liner,60Gal 1.6Ml 100Lb Gry</t>
  </si>
  <si>
    <t>Mop Head,16 Oz Cotton Clip</t>
  </si>
  <si>
    <t>Napkin Bev 1Ply Wht 8.5X8.5</t>
  </si>
  <si>
    <t>Napkin Dinner 2Ply 1/8 Fold</t>
  </si>
  <si>
    <t>Napkin Disp Lowfold</t>
  </si>
  <si>
    <t>Napkin Disp Serv-Rite</t>
  </si>
  <si>
    <t>Napkin Disp Tallfold6.5X13.5</t>
  </si>
  <si>
    <t>Napkin Disp White 17X12</t>
  </si>
  <si>
    <t>Oven &amp; Grill, Easy Off Spray</t>
  </si>
  <si>
    <t>Pad, Anti/Mic Md Grn 6X9</t>
  </si>
  <si>
    <t>Pad, Gen Pur Grn 6X9</t>
  </si>
  <si>
    <t>Pad, W/Soap Steel Wool Bag</t>
  </si>
  <si>
    <t>Pan Grabbers Ardccpg1</t>
  </si>
  <si>
    <t>Plate, 6" Concorde</t>
  </si>
  <si>
    <t>Plate, 8.875" Blk Lam</t>
  </si>
  <si>
    <t>Plate, Paper 9" White Eco</t>
  </si>
  <si>
    <t>Platter, 7"X9"</t>
  </si>
  <si>
    <t>Platter, 9" Oval Black</t>
  </si>
  <si>
    <t>Pot Holder, Silicone 7-8"</t>
  </si>
  <si>
    <t>Souffle Cup Paper 2 Oz Wht</t>
  </si>
  <si>
    <t>Souffle Cup Ps 1 Oz Trans</t>
  </si>
  <si>
    <t>Souffle Cup Ps 2 Oz Trans</t>
  </si>
  <si>
    <t>Souffle Cup Ps 4 Oz Trans</t>
  </si>
  <si>
    <t>Sponge, Stain/St 35Gr</t>
  </si>
  <si>
    <t>Spoon, Hw White Ps</t>
  </si>
  <si>
    <t>Spoon, Md Pp White</t>
  </si>
  <si>
    <t>Spoon, Mw Ps Blk Refill</t>
  </si>
  <si>
    <t>Spoon, Soup Md Pp White</t>
  </si>
  <si>
    <t>Spork, Md Pp White</t>
  </si>
  <si>
    <t>Strips,Tests Sanitizer Quat</t>
  </si>
  <si>
    <t>Tissue Jrt 2Ply 3.65"X1000'</t>
  </si>
  <si>
    <t>Tissue, 12X12 White, Menu</t>
  </si>
  <si>
    <t>Towel Kitchen Wht 10.7X 8.66</t>
  </si>
  <si>
    <t>Towel Multifold Brown</t>
  </si>
  <si>
    <t>Towel Roll Brown 8"X 350'</t>
  </si>
  <si>
    <t>Tray, 4Oz Deep Clear Ps</t>
  </si>
  <si>
    <t>Tray, 4Oz Shallow Black Ps</t>
  </si>
  <si>
    <t>Tray, 4Oz Shallow Clear Ps</t>
  </si>
  <si>
    <t>Tray, 5-Compt School White</t>
  </si>
  <si>
    <t>Tray, 6-Compt School White</t>
  </si>
  <si>
    <t>Tray, Carrying White</t>
  </si>
  <si>
    <t>Tray, Food Red Plaid Ppr 2Lb</t>
  </si>
  <si>
    <t>Tray, Food Red Plaid Ppr 3Lb</t>
  </si>
  <si>
    <t>Tray,Food Red Plaid Ppr 1Lb</t>
  </si>
  <si>
    <t>Tray,Portion 4Oz Deep Blk</t>
  </si>
  <si>
    <t>LID FOR 8 OUNCE PORTION TRAY</t>
  </si>
  <si>
    <t>Wipes,Alcohol Indiv.Packaged</t>
  </si>
  <si>
    <t xml:space="preserve">Goldfish, Cheddar Cheese Whole Grain Rich </t>
  </si>
  <si>
    <t xml:space="preserve">Goldfish, Hny Whl Wht Bread Whole Grain Rich </t>
  </si>
  <si>
    <t xml:space="preserve">Goldfish, Whole Wheat Bread Whole Grain Rich </t>
  </si>
  <si>
    <t xml:space="preserve">Grahams, Giant Choc Goldfish Whole Grain Rich </t>
  </si>
  <si>
    <t xml:space="preserve">Grahams, Giant Goldfish Whole Grain Rich </t>
  </si>
  <si>
    <t xml:space="preserve">Oats &amp; Honey Graham Goldfish Whole Grain Rich </t>
  </si>
  <si>
    <t xml:space="preserve">Pretzel, Goldfish Whole Grain Rich </t>
  </si>
  <si>
    <t xml:space="preserve">Peanut Butter and Jelly Bar, to provide 1 M/MA and 1 G/B Whole Grain Rich </t>
  </si>
  <si>
    <t xml:space="preserve">Breadstick, Wheat, Prebaked Whole Grain Rich </t>
  </si>
  <si>
    <t xml:space="preserve">Cheeseburger Twin Pack Whole Grain Rich </t>
  </si>
  <si>
    <t xml:space="preserve">Jamwich Pb &amp; Strawberry Whit Whole Grain Rich </t>
  </si>
  <si>
    <t xml:space="preserve">Jamwich, Pb &amp; Grape Wheat Whole Grain Rich </t>
  </si>
  <si>
    <t xml:space="preserve">Pork Patty Brd Cn Whole Grain Rich </t>
  </si>
  <si>
    <t xml:space="preserve">Biscuits, Refrigerated:  enriched; 2.10 oz. minimum cooked weight to provide 2 serving of G/B; any pack acceptable. Whole Grain Rich </t>
  </si>
  <si>
    <t xml:space="preserve">Biscuit, Buttermilk, Easy Split, Minium size 2 oz, to provide 1 G/B Whole Grain Rich </t>
  </si>
  <si>
    <t xml:space="preserve">Biscuit, Baked Buttermilk Whole Grain Rich </t>
  </si>
  <si>
    <t xml:space="preserve">Biscuit, Rich Wg Dough Whole Grain Rich </t>
  </si>
  <si>
    <t xml:space="preserve">Frudel Cherry Whole Grain Rich </t>
  </si>
  <si>
    <t xml:space="preserve">Mini Cinnis I/W Whole Grain Rich </t>
  </si>
  <si>
    <t xml:space="preserve">BISCUIT, Dough, Southern Style,  2.25 oz. minimum cooked weight  to provide 2 servings of G/B; any pack acceptable.  Whole Grain Rich </t>
  </si>
  <si>
    <t xml:space="preserve">Biscuit, Sweet Potato Wg Whole Grain Rich </t>
  </si>
  <si>
    <t xml:space="preserve">Gravy Mix, Peppered Wg Whole Grain Rich </t>
  </si>
  <si>
    <t xml:space="preserve">Gravy Mix, Peppered Whole Grain Rich </t>
  </si>
  <si>
    <t xml:space="preserve">Gravy Mix, Turkey Whole Grain Rich </t>
  </si>
  <si>
    <t xml:space="preserve">Taco Shells, Jumbo * Whole Grain Rich </t>
  </si>
  <si>
    <t xml:space="preserve">Oatmeal To Go Bars - Brown Sugar Cinn Whole Grain Rich </t>
  </si>
  <si>
    <t xml:space="preserve">Oatmeal To Go Bars - Apple Cinnamon Whole Grain Rich </t>
  </si>
  <si>
    <t xml:space="preserve">Pizza, Cheese 6" Fr. Bread Whole Grain Rich </t>
  </si>
  <si>
    <t xml:space="preserve">Sub Roll Dough Made With Who Whole Grain Rich </t>
  </si>
  <si>
    <t xml:space="preserve">Wg Ls Shrimp Poppers Whole Grain Rich </t>
  </si>
  <si>
    <t xml:space="preserve">Cinnamon Roll, Frozen: raw; enriched; pre-cut; thaw and bake or bake from frozen state; 2.5 oz. minimum weight; to provide 1 servings of G/B; any pack acceptable. Whole Grain Rich </t>
  </si>
  <si>
    <t xml:space="preserve">Dough Roll Cinnamon Homestyle, pre-cut; thaw and bake or bake from frozen state; 2.5 oz. minimum weight; to provide 1 servings of G/B; any pack acceptable. Whole Grain Rich </t>
  </si>
  <si>
    <t xml:space="preserve">Donut Holes, Frozen:  enriched; unglazed; approximately .5 oz.; 6 to equal 2 servings of G/B; manufacturer contribution certification required; any pack acceptable. Whole Grain Rich </t>
  </si>
  <si>
    <t xml:space="preserve">Biscuit Dough, Homestyle Whole Grain Rich </t>
  </si>
  <si>
    <t xml:space="preserve">Cinnamon Roll, Fto Whole Grn Whole Grain Rich </t>
  </si>
  <si>
    <t xml:space="preserve">Cobbler Crust Dough Sheet Whole Grain Rich </t>
  </si>
  <si>
    <t xml:space="preserve">Pizza Crust 12" Par-Baked Whole Grain Rich </t>
  </si>
  <si>
    <t xml:space="preserve">Pizza Dough, Presheeted 14" Whole Grain Rich </t>
  </si>
  <si>
    <t xml:space="preserve">Pizza Dough, Presheeted 16" Whole Grain Rich </t>
  </si>
  <si>
    <t xml:space="preserve">Pizza Dough, Presheeted 7" Whole Grain Rich </t>
  </si>
  <si>
    <t xml:space="preserve">Rip Stick, Wg 51% Whole Grain Rich </t>
  </si>
  <si>
    <t xml:space="preserve">Ultimate Breakfast Round Ubr Whole Grain Rich </t>
  </si>
  <si>
    <t xml:space="preserve">Beef, Tamale, to provide 1 M/MA, CN Labeled or signed product analysis  Whole Grain Rich </t>
  </si>
  <si>
    <t xml:space="preserve">Pork, Tamale, to provide 1 M/MA, CN Labeled or signed product analysis  Whole Grain Rich </t>
  </si>
  <si>
    <t xml:space="preserve">Pretzels Classic Style Tiny Twists  Whole Grain Rich </t>
  </si>
  <si>
    <t xml:space="preserve">Pretzel, Tiny Twist 34049 Whole Grain Rich </t>
  </si>
  <si>
    <t xml:space="preserve">Buns, Hotdog White/Wheat Whole Grain Rich </t>
  </si>
  <si>
    <t xml:space="preserve">Bread, Sour Reuben Whole Grain Rich </t>
  </si>
  <si>
    <t xml:space="preserve">Bread,Garlic Slices Whole Grain Rich </t>
  </si>
  <si>
    <t xml:space="preserve">Roll, Hoagie Wheat 5"-6" Whole Grain Rich </t>
  </si>
  <si>
    <t xml:space="preserve">Roll, Wheat Round Dinner Whole Grain Rich </t>
  </si>
  <si>
    <t xml:space="preserve">Sausage &amp; Biscuits Twin 2.75 Whole Grain Rich </t>
  </si>
  <si>
    <t xml:space="preserve">Tortillas, Flour, Frozen: enriched;  6 inch; .9 oz. minimum weight; to provide 1 serving of G/B; any pack acceptable. Whole Grain Rich </t>
  </si>
  <si>
    <t xml:space="preserve">Tortillas, Flour, Frozen: enriched; 12 inch; 1.8 oz. minimum weight; to provide 2 servings of G/B; any pack acceptable.  Whole Grain Rich </t>
  </si>
  <si>
    <t xml:space="preserve">Chalupa Shell Whole Grain Rich </t>
  </si>
  <si>
    <t xml:space="preserve">Tortilla Chip, Wht Tri Thin Whole Grain Rich </t>
  </si>
  <si>
    <t xml:space="preserve">Tortilla Chips, Multicolor Whole Grain Rich </t>
  </si>
  <si>
    <t xml:space="preserve">Tortilla Flour Press 6" Whole Grain Rich </t>
  </si>
  <si>
    <t xml:space="preserve">Chips Potato Ridged Whole Grain Rich </t>
  </si>
  <si>
    <t xml:space="preserve">Croissant, Frozen: sliced; enriched; thaw and serve; 2  oz. minimum weight to provide 1.5 servings of G/B; any pack acceptable. Whole Grain Rich </t>
  </si>
  <si>
    <t xml:space="preserve">DEMI DANISH PASTRY, ASST FLAVORS, 1.25 OZ Whole Grain Rich </t>
  </si>
  <si>
    <t xml:space="preserve">Muffin, Blueberry, Frozen Whole Grain Rich </t>
  </si>
  <si>
    <t xml:space="preserve">Muffin, Corn Whole Grain Rich </t>
  </si>
  <si>
    <t xml:space="preserve">Gravy mix: Turkey, Enriched Flour, fat 0.5g; yield 64-1/4 cup servings per package 13oz, any pack acceptable. Whole Grain Rich </t>
  </si>
  <si>
    <t xml:space="preserve">Gravy, Ff Biscuit Whole Grain Rich </t>
  </si>
  <si>
    <t xml:space="preserve">Gravy, Ff Brown Whole Grain Rich </t>
  </si>
  <si>
    <t xml:space="preserve">Gravy, Silverspoon Peppered Whole Grain Rich </t>
  </si>
  <si>
    <t xml:space="preserve">Bun, Slider Buns Whole Grain Rich </t>
  </si>
  <si>
    <t xml:space="preserve">Waffles, Blueberry Snack Whole Grain Rich </t>
  </si>
  <si>
    <t xml:space="preserve">Waffles, Choc. Chip Snack Whole Grain Rich </t>
  </si>
  <si>
    <t xml:space="preserve">Waffles, Cinnamon Snack Whole Grain Rich </t>
  </si>
  <si>
    <t xml:space="preserve">Krunchers Mesquite Bbq Chips Whole Grain Rich </t>
  </si>
  <si>
    <t xml:space="preserve">Sausage, Chicken &amp; Pancake w/Stick, CN Labeled to povide, 1 M/MA, 1.5 G/B, any pack acceptable Whole Grain Rich </t>
  </si>
  <si>
    <t xml:space="preserve">Pancake Wrapped Skinless Link on a Stick, Frozen:  fully cooked;  ground pork  with or without VPP;  not to exceed 12 grams of fat; 2.85 oz. minimum weight;  CN labeled to provide 1 oz. M/MA and 1.5 servings of G/B; 48/case. Whole Grain Rich </t>
  </si>
  <si>
    <t xml:space="preserve">Okra, Frozen:  battered; cut; IQF;  pre-browned; oven ready; 20#. Whole Grain Rich </t>
  </si>
  <si>
    <t xml:space="preserve">Chicken &amp; Dumplings Whole Grain Rich </t>
  </si>
  <si>
    <t xml:space="preserve">Lasagna W/Beef Whole Grain Rich </t>
  </si>
  <si>
    <t xml:space="preserve">Multigrain Snacks Original Whole Grain Rich </t>
  </si>
  <si>
    <t xml:space="preserve">Multigrain Snacks French Onion Whole Grain Rich </t>
  </si>
  <si>
    <t xml:space="preserve">Multigrain Snacks Harvest  Cheddar Whole Grain Rich </t>
  </si>
  <si>
    <t xml:space="preserve">Breakfast Wrap, INDIVIDUALLY WRAPPED in ovenable film, Egg Omlet flavored with cheese wrapped in a Flour Tortilla made from enriched flour, Whole eggs, CN Labeled to provide 2 M/MA and 1 G/B, IQF, any pack acceptable Whole Grain Rich </t>
  </si>
  <si>
    <t xml:space="preserve">IW Breakfast Tac-Go, INDIVIDUALLY WRAPPED (I/W) in ovenable film, egg, cheese, and turkey sausage, CN Labeled to provide 2 M/MA, contains pasteurized fresh eggs, pasteurized processed cheddar cheeese, fully cooked turkey crumbles, heat and serve, any pack acceptable Whole Grain Rich wgr </t>
  </si>
  <si>
    <t xml:space="preserve">Grilled Egg Patties, Oven baked and lightly browned grilled apperance, IQF, CN labeled to provide 1 M/MA, any pack acceptable </t>
  </si>
  <si>
    <t xml:space="preserve">French Toast Sticks, Wg Whole Grain Rich </t>
  </si>
  <si>
    <t xml:space="preserve">French Toast, Wg Cin Glaz Iw Whole Grain Rich </t>
  </si>
  <si>
    <t xml:space="preserve">French Toast, Wg Cinnamon Gl Whole Grain Rich </t>
  </si>
  <si>
    <t xml:space="preserve">I/W Colby Cheese Omelet, CN Labeled to provide 2 M/MA, whole eggs, with pasteurized colby cheese hand folded in the middle, heat and serve, any pack acceptable Whole Grain Rich </t>
  </si>
  <si>
    <t xml:space="preserve">Animal Crackers:  bulk;  enriched; any pack acceptable. Whole Grain Rich </t>
  </si>
  <si>
    <t xml:space="preserve">Crackers, Cheez-It Reducdfat Whole Grain Rich </t>
  </si>
  <si>
    <t xml:space="preserve">Super Honey Bun Iw Whole Grain Rich </t>
  </si>
  <si>
    <t xml:space="preserve">Banana Mini Loaf Whole Grain Rich </t>
  </si>
  <si>
    <t xml:space="preserve">Donut Plus Iw Whole Grain Rich </t>
  </si>
  <si>
    <t xml:space="preserve">Super Donut Iw Whole Grain Rich </t>
  </si>
  <si>
    <t xml:space="preserve">Breaded Okra, Oven Ready Whole Grain Rich </t>
  </si>
  <si>
    <t xml:space="preserve">Pizza Quesadilla,Wg Chicken Whole Grain Rich </t>
  </si>
  <si>
    <t xml:space="preserve">Pizza Wedge Whole Grain Pepp Whole Grain Rich </t>
  </si>
  <si>
    <t xml:space="preserve">Pizza, Trky Pepperoni Cn Whole Grain Rich </t>
  </si>
  <si>
    <t xml:space="preserve">Churro, Plain Whole Grain Rich  Whole Grain Rich </t>
  </si>
  <si>
    <t xml:space="preserve">Pizza, Strip, Pepperoni, I/W Whole Grain Rich </t>
  </si>
  <si>
    <t xml:space="preserve">Pizza, Strip, Cheese, Bulk pack Whole Grain Rich </t>
  </si>
  <si>
    <t xml:space="preserve">POCKET, PEPPERONI BULK Whole Grain Rich </t>
  </si>
  <si>
    <t xml:space="preserve">Bagel, Sausage, I/W Whole Grain Rich </t>
  </si>
  <si>
    <t xml:space="preserve">Breakfast Pizza Cheese/egg Grvy/sau.; 100% Mozz.; CN labeled or Signed Product Analysis; any pack acceptable. Whole Grain Rich  Whole Grain Rich </t>
  </si>
  <si>
    <t xml:space="preserve">Pizza Beef Fiestada Whole Grain Rich </t>
  </si>
  <si>
    <t xml:space="preserve">Pizza, Bacon Scramble Whole Grain Rich </t>
  </si>
  <si>
    <t xml:space="preserve">Pizza, Cheese 5" Rnd Wg Deep Whole Grain Rich </t>
  </si>
  <si>
    <t xml:space="preserve">Pizza, Cheese Smart 4X6 Whole Grain Rich </t>
  </si>
  <si>
    <t xml:space="preserve">Pizza, Wedge Wg, Pep Whole Grain Rich </t>
  </si>
  <si>
    <t xml:space="preserve">French Bread Pepp Wg Bulk Whole Grain Rich </t>
  </si>
  <si>
    <t xml:space="preserve">Pizza Wedge Cheese Stfd Crst Whole Grain Rich </t>
  </si>
  <si>
    <t xml:space="preserve">Pizza Wedge Peppr Stfd Crst Whole Grain Rich </t>
  </si>
  <si>
    <t xml:space="preserve">Tortilla Chips:  bulk;  Baked Tostito Scoops Whole Grain Rich </t>
  </si>
  <si>
    <t xml:space="preserve">Baked Tostitos Scoops Whole Grain Rich </t>
  </si>
  <si>
    <t xml:space="preserve">Chips, Totstitos, Crispy Rounds Whole Grain Rich </t>
  </si>
  <si>
    <t xml:space="preserve">Chip, Ylw Rnd Corn Rf Whole Grain Rich </t>
  </si>
  <si>
    <t xml:space="preserve">Thick Cut Tortilla Chip Whole Grain Rich </t>
  </si>
  <si>
    <t xml:space="preserve">Parsley Flakes:  16 oz. </t>
  </si>
  <si>
    <t xml:space="preserve">Pollock Brd Nugget Wg 1Oz Cn Whole Grain Rich </t>
  </si>
  <si>
    <t xml:space="preserve">Pollock Brd Port Wg 4Oz Cn Whole Grain Rich </t>
  </si>
  <si>
    <t xml:space="preserve">Pollock Krunch Wdg Wg 3.6Cn Whole Grain Rich </t>
  </si>
  <si>
    <t xml:space="preserve">Chicken Tender Strip, Brd, RAW Whole Grain Rich </t>
  </si>
  <si>
    <t xml:space="preserve">Chicken Finger, Breaded, Crisp N Krunchy, CN Labeled to provide 2 M/MA, any pack acceptable Whole Grain Rich </t>
  </si>
  <si>
    <t xml:space="preserve">Chicken, Homestyle, Popcorn Bites, CN Labeled to provide 2 M/MA Whole Grain Rich </t>
  </si>
  <si>
    <t xml:space="preserve">Chicken, Brd, Bite, FC, Buffalo Style, CN Labeled to provide 2 M/MA Whole Grain Rich </t>
  </si>
  <si>
    <t xml:space="preserve">Chicken, Bites of Fire, RTC, CN Labeled to provide 2 M/MA Whole Grain Rich </t>
  </si>
  <si>
    <t xml:space="preserve">Chicken, Bites of Fire, FC, CN Labeled to provide 2 M/MA Whole Grain Rich </t>
  </si>
  <si>
    <t xml:space="preserve">Chicken, Crispito, Chicken &amp; Cheese, .5 M/MA, 1.25 G/B  wrg Whole Grain Rich </t>
  </si>
  <si>
    <t xml:space="preserve">Crispito, Flour tortilla, Frozen:  fully cooked;  pre-fried;  chicken and chili; not to exceed 10 grams of fat; 2.75 oz. minimum weight;  CN labeled or product analysis sheet required to document 0.5 M/MA and 1.25 serving of G/B; any pack acceptable Whole Grain Rich </t>
  </si>
  <si>
    <t xml:space="preserve">Chic Chnk Pty Shpd Whlgrn Cn Whole Grain Rich </t>
  </si>
  <si>
    <t xml:space="preserve">Chick,Right 1 Patty Unb Fc Whole Grain Rich </t>
  </si>
  <si>
    <t xml:space="preserve">Chicken Chunk Wg Crispy Cn Whole Grain Rich </t>
  </si>
  <si>
    <t xml:space="preserve">Chicken Patty Wg Crispy Cn Whole Grain Rich </t>
  </si>
  <si>
    <t xml:space="preserve">Chicken Patty Wg H&amp;S Cn Whole Grain Rich </t>
  </si>
  <si>
    <t xml:space="preserve">Chicken Ring Wg Crispy Cn Whole Grain Rich </t>
  </si>
  <si>
    <t xml:space="preserve">Chicken Sausage Biscuit Fc Whole Grain Rich </t>
  </si>
  <si>
    <t xml:space="preserve">Chicken Tendrloin, Wg Fc Cn Whole Grain Rich </t>
  </si>
  <si>
    <t xml:space="preserve">Chicken, Chunks, Lt Brdng Whole Grain Rich </t>
  </si>
  <si>
    <t xml:space="preserve">Chicken,Brd Tender H/S Fc Cn Whole Grain Rich </t>
  </si>
  <si>
    <t xml:space="preserve">Chkn Prtn Ctrl Popcorn Wht Whole Grain Rich </t>
  </si>
  <si>
    <t xml:space="preserve">Crispito, Sausge,Egg,Cheese Whole Grain Rich </t>
  </si>
  <si>
    <t xml:space="preserve">Tortilla Wrap Chipotle 12" Whole Grain Rich </t>
  </si>
  <si>
    <t xml:space="preserve">Tortilla Wrap Sd Tomato 12" Whole Grain Rich </t>
  </si>
  <si>
    <t xml:space="preserve">Tortilla, 12" Spinach Wrap Whole Grain Rich </t>
  </si>
  <si>
    <t xml:space="preserve">Wg Chicken Patty Breakfast Whole Grain Rich </t>
  </si>
  <si>
    <t xml:space="preserve">Wing, Brd Hot N Spicy Sauce Whole Grain Rich </t>
  </si>
  <si>
    <t xml:space="preserve">Chick, Hmstly Brd Tndrln Fc Whole Grain Rich </t>
  </si>
  <si>
    <t xml:space="preserve">Rice Mix, ENRICHED, Seasoned: complete;  Spanish to contain bell peppers, tomato, herbs and spices; to yield approximately 34-1/2 cup servings per unit; any pack acceptable. Whole Grain Rich </t>
  </si>
  <si>
    <t xml:space="preserve">Stuffing Mix, Cornbread Whole Grain Rich </t>
  </si>
  <si>
    <t>0550</t>
  </si>
  <si>
    <t>Mini Hamburger Twins, I.W.</t>
  </si>
  <si>
    <t>Two 2.60 oz</t>
  </si>
  <si>
    <t>SmartServe(R) Pub Steak Burger</t>
  </si>
  <si>
    <t>3.0 oz</t>
  </si>
  <si>
    <t>1-15-230-2</t>
  </si>
  <si>
    <t>Pub Style Steak Burger</t>
  </si>
  <si>
    <t>Flamebroiled Beef Steak Burger</t>
  </si>
  <si>
    <t>1.01 oz</t>
  </si>
  <si>
    <t>1-15-320-09</t>
  </si>
  <si>
    <t>Our Deluxe Flamebroiled Beef Steak Burger Caramel Color Added</t>
  </si>
  <si>
    <t>2.01 oz</t>
  </si>
  <si>
    <t>Flamebroiled Steak Burger</t>
  </si>
  <si>
    <t>2.70 oz</t>
  </si>
  <si>
    <t>1-15-924-20</t>
  </si>
  <si>
    <t>1-155-415-20</t>
  </si>
  <si>
    <t>Fully Cooked Flame Broiled Beef Patty Made With Applesauce Caramel Color Added</t>
  </si>
  <si>
    <t>1.80 oz</t>
  </si>
  <si>
    <t>A+ Flamebroiled Beef Pattie</t>
  </si>
  <si>
    <t>Flamebroiled Beef Pattie</t>
  </si>
  <si>
    <t>Chargrilled Beef Patty w/Soy</t>
  </si>
  <si>
    <t>1-155-825-20</t>
  </si>
  <si>
    <t>Flamebroiled Beef Patties Caramel Color Added</t>
  </si>
  <si>
    <t>1-16-521-0</t>
  </si>
  <si>
    <t>Flamebroiled Beef Salisbury Steak</t>
  </si>
  <si>
    <t>Salisbury Steak</t>
  </si>
  <si>
    <t>Deluxe Beef Charbroil Meatballs</t>
  </si>
  <si>
    <t>Five 0.5 oz Meatball</t>
  </si>
  <si>
    <t>1-17-405-20</t>
  </si>
  <si>
    <t>A+ Deluxe Beef Charbroil Meatball</t>
  </si>
  <si>
    <t>Five 0.50 oz Meatbal</t>
  </si>
  <si>
    <t>1-17-505-0</t>
  </si>
  <si>
    <t>Beef Charbroil Meatballs</t>
  </si>
  <si>
    <t>1-234-20WG</t>
  </si>
  <si>
    <t>Whole Grain Breaded Steak Pattie</t>
  </si>
  <si>
    <t>3.80 oz</t>
  </si>
  <si>
    <t>102041</t>
  </si>
  <si>
    <t>Cinnamon Applesauce Fruit Cup</t>
  </si>
  <si>
    <t>110401</t>
  </si>
  <si>
    <t>Applesauce Fruit Cup</t>
  </si>
  <si>
    <t>1171</t>
  </si>
  <si>
    <t>Mini Twin Cheeseburger on a Whole Grain Bun</t>
  </si>
  <si>
    <t>Two 2.35 oz</t>
  </si>
  <si>
    <t>32432-328</t>
  </si>
  <si>
    <t>Fully Cooked Taco Filling w/Beef and Soy Protein Product</t>
  </si>
  <si>
    <t>32433-328</t>
  </si>
  <si>
    <t>Spaghetti Sauce with Meat - Reduced Sodium</t>
  </si>
  <si>
    <t>4.61 oz</t>
  </si>
  <si>
    <t>32437-328</t>
  </si>
  <si>
    <t>Chili Sauce with Beef-Reduced Sodium</t>
  </si>
  <si>
    <t>4.79 oz</t>
  </si>
  <si>
    <t>3715</t>
  </si>
  <si>
    <t>Fully Cooked Flame Broiled Beef Patties Caramel Color Added</t>
  </si>
  <si>
    <t>3721</t>
  </si>
  <si>
    <t>Flame Broiled Salisbury Steaks Caramel Color Added</t>
  </si>
  <si>
    <t>Pork Rib-B-Q</t>
  </si>
  <si>
    <t>3740</t>
  </si>
  <si>
    <t>Beef Teriyaki Dipper [3727]</t>
  </si>
  <si>
    <t>Four 0.70 oz Strip</t>
  </si>
  <si>
    <t>Pork Sausage Patty [aprx. 2 1/2"]</t>
  </si>
  <si>
    <t>1.20 oz</t>
  </si>
  <si>
    <t>3753</t>
  </si>
  <si>
    <t>Flame Broiled Rib Shaped Beef Patty with Honey BBQ Sauce Natural Smoke Flavor Added</t>
  </si>
  <si>
    <t>Pork Sausage Link</t>
  </si>
  <si>
    <t>3760</t>
  </si>
  <si>
    <t>Flame Broiled Beef Steak</t>
  </si>
  <si>
    <t>2.30 oz</t>
  </si>
  <si>
    <t>3779</t>
  </si>
  <si>
    <t>Beef &amp; Onion Patty</t>
  </si>
  <si>
    <t>3779-150</t>
  </si>
  <si>
    <t>Beef and Onion Patty</t>
  </si>
  <si>
    <t>1.85 oz</t>
  </si>
  <si>
    <t>3782</t>
  </si>
  <si>
    <t>Beef &amp; Onion Patty w/wrappers</t>
  </si>
  <si>
    <t>2.60 oz.</t>
  </si>
  <si>
    <t>3787</t>
  </si>
  <si>
    <t>Flame Broiled Rib Shaped Pork Patty Barbecue Sauce</t>
  </si>
  <si>
    <t>69005</t>
  </si>
  <si>
    <t>Harvest Breaded Beef Patties</t>
  </si>
  <si>
    <t>69006</t>
  </si>
  <si>
    <t>Harvest Breaded Beef Patties- Sticks Shape</t>
  </si>
  <si>
    <t>Four 0.80 oz Fingers</t>
  </si>
  <si>
    <t>69019</t>
  </si>
  <si>
    <t>Whole Grain Breaded Pork Patty</t>
  </si>
  <si>
    <t>3.10 oz</t>
  </si>
  <si>
    <t>69038</t>
  </si>
  <si>
    <t>Whole Grain Country Fried Breaded Beef Finger</t>
  </si>
  <si>
    <t>Four 0.90 oz Fingers</t>
  </si>
  <si>
    <t>69039</t>
  </si>
  <si>
    <t>Whole Grain Country Fried Breaded Beef Pattie</t>
  </si>
  <si>
    <t>801401</t>
  </si>
  <si>
    <t>Peach Fruit Cup</t>
  </si>
  <si>
    <t>4.75 oz</t>
  </si>
  <si>
    <t>802401</t>
  </si>
  <si>
    <t>Pear Fruit Cup</t>
  </si>
  <si>
    <t>90017</t>
  </si>
  <si>
    <t>Peanut Butter &amp; Jelly Cup</t>
  </si>
  <si>
    <t>2.80 oz</t>
  </si>
  <si>
    <t>Peanut Butter &amp; Grape Jamwich on Wheat</t>
  </si>
  <si>
    <t>92127</t>
  </si>
  <si>
    <t>Peanut Butter &amp; Strawberry Jamwich on Wheat</t>
  </si>
  <si>
    <t xml:space="preserve">2.80 oz </t>
  </si>
  <si>
    <t>9467</t>
  </si>
  <si>
    <t>Fully Cooked Pork Sausage Patties Caramel Color Added</t>
  </si>
  <si>
    <t>A1004</t>
  </si>
  <si>
    <t>Peanut Butter &amp; Grape Jelly on Whole Grain Bread, Twin Pack</t>
  </si>
  <si>
    <t>5.60 oz</t>
  </si>
  <si>
    <t>A1290</t>
  </si>
  <si>
    <t xml:space="preserve">PB &amp; GRAPE JELLY ON GRAHAM WAFER WHOLE GRAIN </t>
  </si>
  <si>
    <t>CP5840</t>
  </si>
  <si>
    <t>JTM Culinary RF / RS Beef Tips and Gravy</t>
  </si>
  <si>
    <t>Cooked Ground Beef (100%) Drained and Rinsed</t>
  </si>
  <si>
    <t>Reduced Sodium Premium Mesquite Beef Burger</t>
  </si>
  <si>
    <t>CP5687</t>
  </si>
  <si>
    <t>SAUSAGE PATTY PORK PC</t>
  </si>
  <si>
    <t>PORK RIB PATTIE CN</t>
  </si>
  <si>
    <t>PORK BITES HONEY BBQ COMMODI</t>
  </si>
  <si>
    <t>3722</t>
  </si>
  <si>
    <t>.8 OZ</t>
  </si>
  <si>
    <t>Pork Sausage Link CN</t>
  </si>
  <si>
    <t>Teriyaki Beef Blasters with Sauce, 10% APP C16070GLZ</t>
  </si>
  <si>
    <t>Integrated Food Service</t>
  </si>
  <si>
    <t>C16070GLZ</t>
  </si>
  <si>
    <t>BEEF CRUMBLE CN FC REDCD FAT</t>
  </si>
  <si>
    <t>Alpha Foods Co.</t>
  </si>
  <si>
    <t>ALPHA GOLD Cheese Pizza Kit, 16"</t>
  </si>
  <si>
    <t>1501WG</t>
  </si>
  <si>
    <t>Alpha Gold Whole Grain Pizza Component Pack Kit, Cheese 16"</t>
  </si>
  <si>
    <t>ALPHA GOLD Pepperoni Pizza Kit, 16"</t>
  </si>
  <si>
    <t>2001WG</t>
  </si>
  <si>
    <t>Alpha Gold 16" pepp pizza kit whole grain</t>
  </si>
  <si>
    <t>6.2 oz</t>
  </si>
  <si>
    <t>ALPHA GOLD PIZZA KIT,SAUSAGE,16"</t>
  </si>
  <si>
    <t>6.62 oz</t>
  </si>
  <si>
    <t>2251WG</t>
  </si>
  <si>
    <t>Alpha Gold 16" Whole Grain Pizza Kit, 16" Sausage</t>
  </si>
  <si>
    <t>2851WG (10 sl per pizza)</t>
  </si>
  <si>
    <t>Alpha Gold Whole Grain Rich  Pizza Kit, Thin Crust, Pepperoni, 16" (10 slice)</t>
  </si>
  <si>
    <t>4.51 oz</t>
  </si>
  <si>
    <t>2891WG</t>
  </si>
  <si>
    <t>Alpha Gold 16" Whole Grain Italian Sausage Pizza Kit Thin Crust</t>
  </si>
  <si>
    <t>6.05 oz</t>
  </si>
  <si>
    <t>Alpha Gold Whole Grain Pizza Kit, Breakfast Sausage, 16"</t>
  </si>
  <si>
    <t>5551WG</t>
  </si>
  <si>
    <t>Alpha Gold 16” Whole Grain Rich Alfredo Cheese Pizza Kit , Thin Crust</t>
  </si>
  <si>
    <t>5.32 oz</t>
  </si>
  <si>
    <t>C6021WG</t>
  </si>
  <si>
    <t>Alpha Gold 54% Whole Grain Rich Cheese Calzone KIt</t>
  </si>
  <si>
    <t>C6041WG</t>
  </si>
  <si>
    <t>Alpha Gold 54% Whole Grain Rich Pepperoni Calzone Kit</t>
  </si>
  <si>
    <t>4.98 oz</t>
  </si>
  <si>
    <t>Alpha Gold 54% Whole Grain Rich Sausage Calzone Kit</t>
  </si>
  <si>
    <t>5.18 oz</t>
  </si>
  <si>
    <t>ALPHA GOLD CALZONE KIT 8" CHEESE</t>
  </si>
  <si>
    <t>C7021WG</t>
  </si>
  <si>
    <t>Alpha Gold Whole Grain Cheese Calzone Component Ki</t>
  </si>
  <si>
    <t>ALPHA GOLD CALZONE KIT, 8", PEPPERONI</t>
  </si>
  <si>
    <t>Alpha Gold Calzone Kit 8" pepp whole grain</t>
  </si>
  <si>
    <t>Tangerine Chicken</t>
  </si>
  <si>
    <t>General Tso's Chicken</t>
  </si>
  <si>
    <t>3.9 oz</t>
  </si>
  <si>
    <t>72005</t>
  </si>
  <si>
    <t>Japanese Cherry Blossom Chicken</t>
  </si>
  <si>
    <t>Teriyaki Chicken</t>
  </si>
  <si>
    <t>New Orleans Chicken</t>
  </si>
  <si>
    <t>Spicy Chicken</t>
  </si>
  <si>
    <t>73004</t>
  </si>
  <si>
    <t>Thai Sweet Chili Chicken</t>
  </si>
  <si>
    <t>78800</t>
  </si>
  <si>
    <t>Dark meat Chicken Fajita</t>
  </si>
  <si>
    <t>Bombay Curry Chicken</t>
  </si>
  <si>
    <t>3.08 OZ</t>
  </si>
  <si>
    <t>Basic American Foods</t>
  </si>
  <si>
    <t>10379</t>
  </si>
  <si>
    <t>Potato Pearls EXCEL Gold Mashed</t>
  </si>
  <si>
    <t>2.27 oz</t>
  </si>
  <si>
    <t>10426</t>
  </si>
  <si>
    <t>Potato Pearls Smart Servings Low Sodium With Vitamin C Mashed Potatoes</t>
  </si>
  <si>
    <t>2.08 oz</t>
  </si>
  <si>
    <t>Au Gratin Potatoes</t>
  </si>
  <si>
    <t>2.67 oz</t>
  </si>
  <si>
    <t>Potato Pearls Excel Mashed Potatoes</t>
  </si>
  <si>
    <t>2.04 oz</t>
  </si>
  <si>
    <t>Bongards' Creameries</t>
  </si>
  <si>
    <t>10038</t>
  </si>
  <si>
    <t>Mozzarella slice on slice</t>
  </si>
  <si>
    <t>40293</t>
  </si>
  <si>
    <t>Marble sticks</t>
  </si>
  <si>
    <t>40295</t>
  </si>
  <si>
    <t>Mozzarella string cheese</t>
  </si>
  <si>
    <t>75507</t>
  </si>
  <si>
    <t>Shredded Mozzarella</t>
  </si>
  <si>
    <t>1oz</t>
  </si>
  <si>
    <t>75571</t>
  </si>
  <si>
    <t>Shredded Cheddar redu fat/sodium</t>
  </si>
  <si>
    <t>Bosco's Pizza Co.</t>
  </si>
  <si>
    <t>2011A</t>
  </si>
  <si>
    <t>6" WGR Reduced Fat Bosco Sticks</t>
  </si>
  <si>
    <t>2110</t>
  </si>
  <si>
    <t xml:space="preserve">Higher Fiber Reduced Fat Bosco Sticks </t>
  </si>
  <si>
    <t>3oz</t>
  </si>
  <si>
    <t>2372</t>
  </si>
  <si>
    <t>7" WG Pizza Bosco Sticks</t>
  </si>
  <si>
    <t>1 stick</t>
  </si>
  <si>
    <t>3114</t>
  </si>
  <si>
    <t xml:space="preserve">4" 51% Whole Grain Reduced Fat Bosco Sticks </t>
  </si>
  <si>
    <t>Cargill Kitchen Solutions</t>
  </si>
  <si>
    <t>100008151</t>
  </si>
  <si>
    <t>Diced Eggs-Premium</t>
  </si>
  <si>
    <t>1 oz.</t>
  </si>
  <si>
    <t>100008159</t>
  </si>
  <si>
    <t>Schoolhouse Blend</t>
  </si>
  <si>
    <t>100008161</t>
  </si>
  <si>
    <t>Skillet Omelet® with Colby Cheese Filling</t>
  </si>
  <si>
    <t>2.1 oz.</t>
  </si>
  <si>
    <t>100008163</t>
  </si>
  <si>
    <t>Skillet Frittata® with Egg, Cheese and Turkey Sausage</t>
  </si>
  <si>
    <t>2.2 oz.</t>
  </si>
  <si>
    <t>100008170</t>
  </si>
  <si>
    <t>Pre-Cooked Scrambled Eggs</t>
  </si>
  <si>
    <t>100008171</t>
  </si>
  <si>
    <t>EggStravaganza-Bacon and Cheese</t>
  </si>
  <si>
    <t>110004030</t>
  </si>
  <si>
    <t xml:space="preserve">IW Whole Grain Breakfast Wrap Flavored with Cheese </t>
  </si>
  <si>
    <t>110006416</t>
  </si>
  <si>
    <t xml:space="preserve">IW Whole Grain Tac-Go® with Egg, Cheddar Cheese and Ham </t>
  </si>
  <si>
    <t>3.35 oz</t>
  </si>
  <si>
    <t>110006843</t>
  </si>
  <si>
    <t>IW Whole Grain French Toast-Cinnamon Glazed</t>
  </si>
  <si>
    <t>ConAgra Food Service Company (Gilardi)</t>
  </si>
  <si>
    <t>16272-20113</t>
  </si>
  <si>
    <t>Gilardi Medium Stuffed Crust Cheese Pizza 100% Mozz</t>
  </si>
  <si>
    <t>4.50 oz</t>
  </si>
  <si>
    <t>16272-20114</t>
  </si>
  <si>
    <t>Gilardi Medium Stuffed Crust Pepperoni Pizza 100% Mozz</t>
  </si>
  <si>
    <t>77387-12602</t>
  </si>
  <si>
    <t>The Max Whole Grain MaxStix 100% Mozz</t>
  </si>
  <si>
    <t>1.93 oz</t>
  </si>
  <si>
    <t>77387-12646</t>
  </si>
  <si>
    <t>Gilardi Chili Cheese Max Wrap</t>
  </si>
  <si>
    <t>4.80 oz</t>
  </si>
  <si>
    <t>ConAgra Foods/Lamb Weston</t>
  </si>
  <si>
    <t>Lamb Weston Sweet Potato Roated Tri Cut Dices</t>
  </si>
  <si>
    <t>SEASONED TWISTERS</t>
  </si>
  <si>
    <t>D23</t>
  </si>
  <si>
    <t>CRISS CROSS FRIES, ORIGINAL RECIPE</t>
  </si>
  <si>
    <t>2.18 OZ</t>
  </si>
  <si>
    <t>TATER TOTS</t>
  </si>
  <si>
    <t>2.52 OZ</t>
  </si>
  <si>
    <t>L0082</t>
  </si>
  <si>
    <t>SWEET THING SEASONED WAVELENGTH FRIES</t>
  </si>
  <si>
    <t>2.84 OZ</t>
  </si>
  <si>
    <t>Sweet Things 3/8" Crinkle Cut Sweet Potato Fries</t>
  </si>
  <si>
    <t>2.79 OZ</t>
  </si>
  <si>
    <t>Sweet Thing Criss Cut Fries</t>
  </si>
  <si>
    <t>SWEET HINGS SWEET POTATO MINI TATER PUFFS</t>
  </si>
  <si>
    <t>2.80 OZ</t>
  </si>
  <si>
    <t>Sweet Thing Sweet Potato Seasoned Rib Cut Fries</t>
  </si>
  <si>
    <t>2.33 OZ</t>
  </si>
  <si>
    <t>Sweet Things Original Mashed Sweet Potatoes</t>
  </si>
  <si>
    <t>4.24 OZ</t>
  </si>
  <si>
    <t>N88</t>
  </si>
  <si>
    <t>Lamb Supreme Mashed Potatoes</t>
  </si>
  <si>
    <t>4.34 OZ</t>
  </si>
  <si>
    <t>S15</t>
  </si>
  <si>
    <t>Lamb Weston Stealth Natural CrissCut Fries</t>
  </si>
  <si>
    <t>2.15 oz</t>
  </si>
  <si>
    <t>POTATOES,STEALTH,1/4in. SHOESTRING</t>
  </si>
  <si>
    <t>2.43 OZ</t>
  </si>
  <si>
    <t>S57</t>
  </si>
  <si>
    <t>FRIES, STEALTH, COATED,3/8 CUT,STRAIGHT</t>
  </si>
  <si>
    <t>2.45 OZ</t>
  </si>
  <si>
    <t xml:space="preserve">X12     </t>
  </si>
  <si>
    <t xml:space="preserve">Generation 7   Regular Cut  5/16" </t>
  </si>
  <si>
    <t>1.83 OZ</t>
  </si>
  <si>
    <t>Potatoes, French Fry, 1/4"</t>
  </si>
  <si>
    <t>1.975 OZ</t>
  </si>
  <si>
    <t>Gold Kist, a Pilgrim's Pride Company</t>
  </si>
  <si>
    <t>006153</t>
  </si>
  <si>
    <t>CN Homestyle WG Chicken Nuggets w/ ISP &amp; DWE</t>
  </si>
  <si>
    <t>006253</t>
  </si>
  <si>
    <t>CN Homestyle WG Chicken Tender Strip w/ ISP &amp; DWE</t>
  </si>
  <si>
    <t>006654</t>
  </si>
  <si>
    <t>CN Homestyle WG Chicken Patty w/ ISP and DWE</t>
  </si>
  <si>
    <t>007516</t>
  </si>
  <si>
    <t>Whole Grain Breaded Fully Cooked Whole Muscle Breast Filet</t>
  </si>
  <si>
    <t>007517</t>
  </si>
  <si>
    <t>Whole Grain Breaded Fully Cooked Whole Muscle Spicy Breast Filet</t>
  </si>
  <si>
    <t>007518</t>
  </si>
  <si>
    <t>Whole Grain Breaded Fully Cooked Whole Muscle Breast Chunks</t>
  </si>
  <si>
    <t>007520</t>
  </si>
  <si>
    <t>FC ROASTED CHICKEN FILLET WITH GRILL MARKS</t>
  </si>
  <si>
    <t>007916</t>
  </si>
  <si>
    <t>CN Whole Grain Breaded Popcorn Chicken w/Serving cups</t>
  </si>
  <si>
    <t>066660</t>
  </si>
  <si>
    <t>CN Hot &amp; Spicy WG Chicken Patty with ISP &amp; DWE</t>
  </si>
  <si>
    <t>069160</t>
  </si>
  <si>
    <t>CNWhole Grain  Breaded Popcorn Chicken- No cups</t>
  </si>
  <si>
    <t>110452</t>
  </si>
  <si>
    <t>Large Popcorn Style Whole Grain Breaded Chicken</t>
  </si>
  <si>
    <t>110458</t>
  </si>
  <si>
    <t>CN FC WG Breaded DARK MEAT Large Smackers</t>
  </si>
  <si>
    <t>High Liner Foods, Inc.</t>
  </si>
  <si>
    <t xml:space="preserve">Whole Muscle Chem Free Oven Ready Potato Crunch AK Pollock Fillet 3.6 oz. CN </t>
  </si>
  <si>
    <t>06551C</t>
  </si>
  <si>
    <t xml:space="preserve">Whole Muscle Chem Free Oven Ready Potato Crusted Alaska Pollock Nuggets 1 oz </t>
  </si>
  <si>
    <t>Whole Muscle Chem Free Oven Ready Whole Grain Brd Alaska Pollock Fillet 3.6 oz CN</t>
  </si>
  <si>
    <t>1089870</t>
  </si>
  <si>
    <t xml:space="preserve">Whole Muscle Chem Free Oven Ready SaWeet Potato Crusted Alaska Pollock Fillet 3.6 oz </t>
  </si>
  <si>
    <t xml:space="preserve">3.6 oz </t>
  </si>
  <si>
    <t>1089871</t>
  </si>
  <si>
    <t xml:space="preserve">Whole Muscle Chem Free Oven Ready Whole Grain SaWeet Potato Crusted Nuggets 1 oz </t>
  </si>
  <si>
    <t>1089872</t>
  </si>
  <si>
    <t xml:space="preserve">Whole Muscle Chem Free Oven Ready Whole Grain SaWeet Potato Crusted Alaska Pollock Sticks 1 oz. </t>
  </si>
  <si>
    <t>1089874</t>
  </si>
  <si>
    <t>Whole Muscle Chem Free Oven Ready Whole Grain SaWeet Potato Crusted Alaska Pollock Portions 3.6 oz</t>
  </si>
  <si>
    <t>53068</t>
  </si>
  <si>
    <t>Whole Muscle Chem Free Oven Ready Whole Grain Alaska Precooked Pollock Nuggets 1 oz</t>
  </si>
  <si>
    <t>4 oz.</t>
  </si>
  <si>
    <t>53248</t>
  </si>
  <si>
    <t>Whole Muscle Chem Free Oven Ready Whole Grain Breaded Alaska Pollock Wedge 3.6 oz</t>
  </si>
  <si>
    <t>53258</t>
  </si>
  <si>
    <t>Whole Muscle Chem Free Oven Ready Whole Grain Alaska Pollock Rectangle 3.6 oz</t>
  </si>
  <si>
    <t>3.6 oz.</t>
  </si>
  <si>
    <t>53328</t>
  </si>
  <si>
    <t xml:space="preserve">Whole Muscle Chem Free Oven Ready Whole Grain Brd Alaska Pollock Hoagies </t>
  </si>
  <si>
    <t>Idahoan Foods, LLC</t>
  </si>
  <si>
    <t>2970000313</t>
  </si>
  <si>
    <t xml:space="preserve">Idahoan Real Mashed Dry </t>
  </si>
  <si>
    <t>2970000316</t>
  </si>
  <si>
    <t xml:space="preserve">Idahoan Naturally Mashed Potato </t>
  </si>
  <si>
    <t>2970000808</t>
  </si>
  <si>
    <t>Idahoan Fresh Cut Hash Browns</t>
  </si>
  <si>
    <t>.32 oz</t>
  </si>
  <si>
    <t>2970000888</t>
  </si>
  <si>
    <t>Idahoan Au Gratin Potatoes</t>
  </si>
  <si>
    <t>2970000889</t>
  </si>
  <si>
    <t>Idahoan Scalloped</t>
  </si>
  <si>
    <t>Idahoan Real Mashed Low Sodium with Vitamin C</t>
  </si>
  <si>
    <t>C10400</t>
  </si>
  <si>
    <t>Grilled Cheese on Whole Grain Reduced Fat/Sodium- IW</t>
  </si>
  <si>
    <t>3.69 oz</t>
  </si>
  <si>
    <t>C13100</t>
  </si>
  <si>
    <t>3.19 oz</t>
  </si>
  <si>
    <t>Grilled Cheese Sandwich on Whole Grain Bread w/Reduced Cheese - Wrapped</t>
  </si>
  <si>
    <t>Teriyaki Beef Blasters with Sauce, 10% APP</t>
  </si>
  <si>
    <t>C36100</t>
  </si>
  <si>
    <t>Twice Grilled Breakfast Quesadilla- IW</t>
  </si>
  <si>
    <t>2.11 oz</t>
  </si>
  <si>
    <t>C36300</t>
  </si>
  <si>
    <t>Southwest Veggie Quesadilla- IW</t>
  </si>
  <si>
    <t>4.63 oz</t>
  </si>
  <si>
    <t>C36310</t>
  </si>
  <si>
    <t>Southwest Veggie Quesadilla</t>
  </si>
  <si>
    <t>Beef Taco Stick- Bulk</t>
  </si>
  <si>
    <t>C45019-CH</t>
  </si>
  <si>
    <t>Beef Taco Stick</t>
  </si>
  <si>
    <t>Grilled Cheese on Whole Grain/Reduced Sodium- Bulk</t>
  </si>
  <si>
    <t>4.19 oz</t>
  </si>
  <si>
    <t>C70401</t>
  </si>
  <si>
    <t>Spicy Grilled Cheese Sandwich w/Reduced Fat Cheese w/Pepper</t>
  </si>
  <si>
    <t>4.29 oz</t>
  </si>
  <si>
    <t>C80916</t>
  </si>
  <si>
    <t>Beef Sausage &amp; Cheese on a Mini Bagel (Beef Discount Only)</t>
  </si>
  <si>
    <t>C82705</t>
  </si>
  <si>
    <t>Bean &amp; Cheese Chalupa</t>
  </si>
  <si>
    <t>3.82 oz</t>
  </si>
  <si>
    <t>C82751</t>
  </si>
  <si>
    <t>Bean &amp; Cheese Chalupa- Wrapped</t>
  </si>
  <si>
    <t>Turkey Ham Slicing Log</t>
  </si>
  <si>
    <t>3.01 oz</t>
  </si>
  <si>
    <t>Sliced Canadian Style Ham</t>
  </si>
  <si>
    <t>1.52 oz</t>
  </si>
  <si>
    <t>Combo Pack (ham,salami,bologna) (dark meat option)</t>
  </si>
  <si>
    <t>209612</t>
  </si>
  <si>
    <t>Sliced Italian Turkey Combo Pack, .5 oz</t>
  </si>
  <si>
    <t>2.97 oz</t>
  </si>
  <si>
    <t>209821</t>
  </si>
  <si>
    <t>Sliced Smoked Turkey Breast W/White Meat, .5 oz</t>
  </si>
  <si>
    <t>Sliced Oven Roasted Turkey Breast with White Turkey, .5oz.</t>
  </si>
  <si>
    <t>209921</t>
  </si>
  <si>
    <t>Sliced Oven Roasted Turkey Breast w/White Meat, .5 oz</t>
  </si>
  <si>
    <t>213012</t>
  </si>
  <si>
    <t>Pepperoni Style Seasoned Turkey Slices</t>
  </si>
  <si>
    <t>2.89 oz</t>
  </si>
  <si>
    <t>217804</t>
  </si>
  <si>
    <t>White and Dark Raw Netted Turkey Roast</t>
  </si>
  <si>
    <t>2.29 oz</t>
  </si>
  <si>
    <t>230724</t>
  </si>
  <si>
    <t>Pre-Sliced Turkey Breast Steak 1.55oz</t>
  </si>
  <si>
    <t>Blue Ribbon Deli Style Turkey Breast</t>
  </si>
  <si>
    <t>4.00 oz</t>
  </si>
  <si>
    <t>236440</t>
  </si>
  <si>
    <t>Blue Ribbon Oven Roasted Turkey Breast Reduced Sodium Frozen</t>
  </si>
  <si>
    <t>256521</t>
  </si>
  <si>
    <t>Sliced Turkey Ham .51 oz</t>
  </si>
  <si>
    <t>3.06 oz</t>
  </si>
  <si>
    <t>Sliced Turkey Pastrami, .5 oz</t>
  </si>
  <si>
    <t>271106</t>
  </si>
  <si>
    <t>Premium Perfect Slice Fully Cooked Crispy Turkey Bacon</t>
  </si>
  <si>
    <t>0.77 oz (4.3 slices)</t>
  </si>
  <si>
    <t>284028</t>
  </si>
  <si>
    <t>Pre-Cooked Turkey Taco Meat</t>
  </si>
  <si>
    <t>Pre-Cooked Turkey and Gravy W/D</t>
  </si>
  <si>
    <t>Pre Cooked Ground Turkey</t>
  </si>
  <si>
    <t>2.84 oz</t>
  </si>
  <si>
    <t>285328</t>
  </si>
  <si>
    <t>Pre-Cooked Turkey Spaghetti Meat Sauce</t>
  </si>
  <si>
    <t>4.89 oz</t>
  </si>
  <si>
    <t>285628</t>
  </si>
  <si>
    <t>PreCooked Turkey Taco Meat W/D</t>
  </si>
  <si>
    <t>285728</t>
  </si>
  <si>
    <t>Precooked Ground Turkey W/D</t>
  </si>
  <si>
    <t>285928</t>
  </si>
  <si>
    <t>PreCooked Turkey Taco Thigh Meat</t>
  </si>
  <si>
    <t>287228</t>
  </si>
  <si>
    <t>Precooked Turkey Stew Starter with Gravy</t>
  </si>
  <si>
    <t>Pre-Cooked Turkey Breast &amp; Thigh Roast Ovenable Bag</t>
  </si>
  <si>
    <t>FC Sausage Patty - 1 MMA</t>
  </si>
  <si>
    <t>1.025 oz</t>
  </si>
  <si>
    <t>Sausage Link,FC - 1 MMA</t>
  </si>
  <si>
    <t>639930</t>
  </si>
  <si>
    <t>Pre-Cooked Savory Turkey Meatballs</t>
  </si>
  <si>
    <t>640240</t>
  </si>
  <si>
    <t>Pre-Cooked Italian Turkey Crumbles (White &amp; Dark Meat)</t>
  </si>
  <si>
    <t>640440</t>
  </si>
  <si>
    <t>Pre-Cooked Turkey Savory Crumbles (Bulk Turkey Thigh)</t>
  </si>
  <si>
    <t>2.22 oz</t>
  </si>
  <si>
    <t>Diced Turkey Ham (dark meat option)</t>
  </si>
  <si>
    <t>Diced Turkey Breast Meat</t>
  </si>
  <si>
    <t>4.0 oz</t>
  </si>
  <si>
    <t>835402</t>
  </si>
  <si>
    <t>Skinless Oven Roasted Breast</t>
  </si>
  <si>
    <t>3.86 oz</t>
  </si>
  <si>
    <t>836402</t>
  </si>
  <si>
    <t>Blue Ribbon Oven Roasted Turkey Breast Reduced Sodium</t>
  </si>
  <si>
    <t xml:space="preserve">Turkey Breast  Smoked Sliced (white meat option) </t>
  </si>
  <si>
    <t>3.56 oz</t>
  </si>
  <si>
    <t>871602</t>
  </si>
  <si>
    <t>Turkey Bacon Bits</t>
  </si>
  <si>
    <t>0.765 oz</t>
  </si>
  <si>
    <t>878403</t>
  </si>
  <si>
    <t>VIP Roasted Turkey Breast</t>
  </si>
  <si>
    <t>2.94 oz</t>
  </si>
  <si>
    <t>Land O'Lakes</t>
  </si>
  <si>
    <t>25104000034500</t>
  </si>
  <si>
    <t>Shredded Reduced Sodium Reduced Fat Cheddar Cheese</t>
  </si>
  <si>
    <t>39911000034500</t>
  </si>
  <si>
    <t>Cheddar Ultimate Cheddar Cheese Dip Cups</t>
  </si>
  <si>
    <t>3 oz CUP</t>
  </si>
  <si>
    <t>39912000034500</t>
  </si>
  <si>
    <t>Cheddar Mucho Queso Cheese Dip Cups</t>
  </si>
  <si>
    <t>3oz Cup</t>
  </si>
  <si>
    <t>39940000034500</t>
  </si>
  <si>
    <t>25% Reduced Sodium Ultimate Cheddar™ Cheese Sauce Pouch</t>
  </si>
  <si>
    <t>39941000034500</t>
  </si>
  <si>
    <t>25% Reduced Sodium Mucho Queso™ Cheese Sauce Pouch</t>
  </si>
  <si>
    <t>39944000034500</t>
  </si>
  <si>
    <t>6/106 oz. Italian Cheese Sauce</t>
  </si>
  <si>
    <t>41698000034500</t>
  </si>
  <si>
    <t>4/5# LMPS Shred Mozzarella</t>
  </si>
  <si>
    <t>1/4 cup (28 g)</t>
  </si>
  <si>
    <t>41725000034500</t>
  </si>
  <si>
    <t>4/5# Shredded Sharp Past Proc Am Cheese</t>
  </si>
  <si>
    <t>1/4 cup  (28 g)</t>
  </si>
  <si>
    <t>41728000034500</t>
  </si>
  <si>
    <t>4/5# Shred Red Fat Past Proc Amer Ch Prod</t>
  </si>
  <si>
    <t>41749000034500</t>
  </si>
  <si>
    <t>4/5# Shredded Mild Cheddar Cheese</t>
  </si>
  <si>
    <t>43274000034500</t>
  </si>
  <si>
    <t>25% RS 50% RF Macaroni &amp; Cheese Entrée with Whole Grain</t>
  </si>
  <si>
    <t xml:space="preserve">6 oz. </t>
  </si>
  <si>
    <t>43277000034500</t>
  </si>
  <si>
    <t xml:space="preserve">Reduced Fat Macaroni &amp; Cheese w/Whole Grain, 6/5# </t>
  </si>
  <si>
    <t>44113000034500</t>
  </si>
  <si>
    <t>200/1 oz. Reduced Fat Mild Cheddar Cubes</t>
  </si>
  <si>
    <t>44114000034500</t>
  </si>
  <si>
    <t>200/1 oz. Pepper Jack Cheese Cubes</t>
  </si>
  <si>
    <t>44224000034500</t>
  </si>
  <si>
    <t xml:space="preserve">Readi-Pac® Reduced Fat Cheddar Cheese Slices </t>
  </si>
  <si>
    <t>2 slices (28 g)</t>
  </si>
  <si>
    <t>44238000034500</t>
  </si>
  <si>
    <t>Readi-Pac® Pepper Jack Cheese Slices</t>
  </si>
  <si>
    <t>44261000034500</t>
  </si>
  <si>
    <t>Readi-Pac® Reduced Fat Swiss Cheese Slices</t>
  </si>
  <si>
    <t>44877000034500</t>
  </si>
  <si>
    <t>Colby Jack Portions</t>
  </si>
  <si>
    <t>44878000034500</t>
  </si>
  <si>
    <t>25% Red Fat Colby Jack Portions</t>
  </si>
  <si>
    <t>44879000034500</t>
  </si>
  <si>
    <t>Mild Cheddar Cheese Portions</t>
  </si>
  <si>
    <t>44881000034500</t>
  </si>
  <si>
    <t>25% Reduced Fat Mild Cheddar Cheese Portions</t>
  </si>
  <si>
    <t>44889000034500</t>
  </si>
  <si>
    <t>Pepper Jack Cheese Stick</t>
  </si>
  <si>
    <t>46240000034500</t>
  </si>
  <si>
    <t>6/5# 184 slice 50% Reduced Sodium 50% Reduced Fat Process American Cheese</t>
  </si>
  <si>
    <t>1 slice = .44 oz</t>
  </si>
  <si>
    <t>46253000034500</t>
  </si>
  <si>
    <t>6/5#160 Slice Red Fat Past Proc Am Cheese-Yellow</t>
  </si>
  <si>
    <t>2 slices = 1 oz</t>
  </si>
  <si>
    <t>46255000034500</t>
  </si>
  <si>
    <t>6/5# 160 Slice Past Proc Am Cheese-Yellow</t>
  </si>
  <si>
    <t>2 slices</t>
  </si>
  <si>
    <t>46268000034500</t>
  </si>
  <si>
    <t>Reduced Sodium Reduced Fat 160 Slice American Chee</t>
  </si>
  <si>
    <t>1 oz (2 slices)</t>
  </si>
  <si>
    <t>46288000034500</t>
  </si>
  <si>
    <t>50% Reduced Sodium Reduced Fat 160 Slice American</t>
  </si>
  <si>
    <t>2 slices - 1 oz</t>
  </si>
  <si>
    <t>48174000034500</t>
  </si>
  <si>
    <t>American Loaf 6/5#</t>
  </si>
  <si>
    <t>59701000034500</t>
  </si>
  <si>
    <t>Mozzarella String Cheese</t>
  </si>
  <si>
    <t>1 ounce portion</t>
  </si>
  <si>
    <t>59703000034500</t>
  </si>
  <si>
    <t>Light Mozzarella String Cheese</t>
  </si>
  <si>
    <t>MCI Foods, Inc.</t>
  </si>
  <si>
    <t>Beef, CHD CHS Taco Snack YFT Burrito</t>
  </si>
  <si>
    <t>46025-14688</t>
  </si>
  <si>
    <t>INDIVIDUALLY WRAPPED CHEDDAR CHEESE OMELET</t>
  </si>
  <si>
    <t>46025-14689</t>
  </si>
  <si>
    <t>Cooked Colby Cheese Omelet</t>
  </si>
  <si>
    <t>46025-30020</t>
  </si>
  <si>
    <t>EGG PATTY 3.5" ROUND</t>
  </si>
  <si>
    <t>46025-30101</t>
  </si>
  <si>
    <t>144/1.0 Oz. Round Egg Patty, MicroFresh Label</t>
  </si>
  <si>
    <t>46025-54232</t>
  </si>
  <si>
    <t>Frozen Cook-In-Bag Scrambled Egg Mix</t>
  </si>
  <si>
    <t>46025-70022</t>
  </si>
  <si>
    <t xml:space="preserve">EGG PATTY ROUND 3" </t>
  </si>
  <si>
    <t>46025-85017</t>
  </si>
  <si>
    <t>Cooked Round Patty</t>
  </si>
  <si>
    <t>46025-85018</t>
  </si>
  <si>
    <t>12/12 Count Bag Hard Cooked Egg Dry Pack, Table Re</t>
  </si>
  <si>
    <t>46025-85037</t>
  </si>
  <si>
    <t>CHEDDAR CHEESE OMELET</t>
  </si>
  <si>
    <t>46025-85801</t>
  </si>
  <si>
    <t>FRENCH TOAST, PLAIN</t>
  </si>
  <si>
    <t>46025-85803</t>
  </si>
  <si>
    <t>FRENCH TOAST STICKS</t>
  </si>
  <si>
    <t>46025-85813</t>
  </si>
  <si>
    <t>WHOLE GRAIN FRENCH TOAST STICKS, CN</t>
  </si>
  <si>
    <t>2.6 oz.</t>
  </si>
  <si>
    <t>46025-85817</t>
  </si>
  <si>
    <t>INDIVIDUALLY WRAPPED GLAZED WHOLE GRAIN FRENCH TOAST</t>
  </si>
  <si>
    <t>46025-85818</t>
  </si>
  <si>
    <t>CINNAMON GLAZED WHOLE GRAIN FRENCH TOAST</t>
  </si>
  <si>
    <t>46025-85880</t>
  </si>
  <si>
    <t>WHOLE GRAIN MAPLE GLAZED FRENCH TOAST STICKS</t>
  </si>
  <si>
    <t>46025-85881</t>
  </si>
  <si>
    <t>STRAWBERRY BANANA GLAZED FRENCH TOAST STICKS</t>
  </si>
  <si>
    <t>46025-86204</t>
  </si>
  <si>
    <t>HARD COOKED EGGS</t>
  </si>
  <si>
    <t>Nardone Bros Baking Co., Inc.</t>
  </si>
  <si>
    <t>Whole Wheat Pizzeria Style Cheese PIzza</t>
  </si>
  <si>
    <t>5.00oz</t>
  </si>
  <si>
    <t>16WPSBC</t>
  </si>
  <si>
    <t>Whole Wheat Buffalo Style Chicken Pizza</t>
  </si>
  <si>
    <t>16" Round Supreme WG</t>
  </si>
  <si>
    <t>40wrmny2</t>
  </si>
  <si>
    <t>5" Whole Wheat Cheese Ovenable box</t>
  </si>
  <si>
    <t>40wrmp1ny2</t>
  </si>
  <si>
    <t>5" Whole Wheat Pepperoni Pizza</t>
  </si>
  <si>
    <t>5wrmny2</t>
  </si>
  <si>
    <t>5" Whole Wheat Cheese Pizza</t>
  </si>
  <si>
    <t>5wrmp1ny2</t>
  </si>
  <si>
    <t>60WUM2</t>
  </si>
  <si>
    <t>Whole Wheat Cheese French Bread Pizza</t>
  </si>
  <si>
    <t>5.50oz</t>
  </si>
  <si>
    <t>6" Whole Wheat Cheese Pizza</t>
  </si>
  <si>
    <t>5.40 oz</t>
  </si>
  <si>
    <t>6" Whole Wheat Pepperoni Pizza</t>
  </si>
  <si>
    <t>72WWSCMP2</t>
  </si>
  <si>
    <t>Whole Wheat Stuffed Crust Pepperoni Pizza</t>
  </si>
  <si>
    <t>7" Whole Wheat Cheese Pizza</t>
  </si>
  <si>
    <t>7WRMP</t>
  </si>
  <si>
    <t>7" Whole Wheat Pepperoni PIzza</t>
  </si>
  <si>
    <t>80WS100</t>
  </si>
  <si>
    <t>3x5 Whole Wheat Sausage Breakfast Pizza</t>
  </si>
  <si>
    <t>3.30 oz</t>
  </si>
  <si>
    <t>80WSGA100</t>
  </si>
  <si>
    <t>3x5 Whole Wheat Sausage and Gravy Breakfast Pizza</t>
  </si>
  <si>
    <t>96wbb1</t>
  </si>
  <si>
    <t>Whole Wheat Breafkast Pizza Bagel</t>
  </si>
  <si>
    <t>96WBBS</t>
  </si>
  <si>
    <t>Whole Wheat Sausage Breakfast Bagel</t>
  </si>
  <si>
    <t>3.80oz</t>
  </si>
  <si>
    <t>96wbpbmsg</t>
  </si>
  <si>
    <t>Whole Wheat Sausage Gravy Breakfast Pizza Bagel</t>
  </si>
  <si>
    <t>96wgum4x6</t>
  </si>
  <si>
    <t>Whole Wheat Garlic Bread</t>
  </si>
  <si>
    <t>96WW2 4x6</t>
  </si>
  <si>
    <t>4x6 Whole Wheat Cheese Pizza</t>
  </si>
  <si>
    <t>96WWED2</t>
  </si>
  <si>
    <t>Whole Wheat Cheese Wedge Pizza</t>
  </si>
  <si>
    <t>96WWEDP2</t>
  </si>
  <si>
    <t>Whole Wheat Pepperoni Wedge Pizza</t>
  </si>
  <si>
    <t>96WWP2 4x6</t>
  </si>
  <si>
    <t>4x6 Whole Wheat Pepperoni Pizza</t>
  </si>
  <si>
    <t>M96WBBS</t>
  </si>
  <si>
    <t>Whole Wheat Sausage Breakfast Bagel, Individually Wrapped</t>
  </si>
  <si>
    <t>National Food Group</t>
  </si>
  <si>
    <t>1760</t>
  </si>
  <si>
    <t>Diced Mixed Fruit Cups 4.5oz (Shelf-Stable)</t>
  </si>
  <si>
    <t>A1490-235A</t>
  </si>
  <si>
    <t>Unsweetened Strawberry Applesauce Cups 4.5oz (Shelf-Stable)</t>
  </si>
  <si>
    <t>A1500-282A</t>
  </si>
  <si>
    <t>Plain Applesauce Cups 4.5oz (Shelf-Stable)</t>
  </si>
  <si>
    <t>A1510-282A</t>
  </si>
  <si>
    <t>Cinnamon Applesauce Cups 4.5oz (Shelf-Stable)</t>
  </si>
  <si>
    <t>A1590-235A</t>
  </si>
  <si>
    <t>Very Strawberry Applesauce Cups 4.5oz (Shelf-Stable)</t>
  </si>
  <si>
    <t>A3500-282A</t>
  </si>
  <si>
    <t>Unsweetened Plain Applesauce Cups 4.5oz (Shelf-Stable)</t>
  </si>
  <si>
    <t>A3510-235A</t>
  </si>
  <si>
    <t>Wild Watermelon Applesauce Cups 4.5oz (Shelf-Stable)</t>
  </si>
  <si>
    <t>A3530-235A</t>
  </si>
  <si>
    <t>Rockin Blue Rapsberry Applesauce Cups 4.5oz (Shelf-Stable)</t>
  </si>
  <si>
    <t>GFC800WG</t>
  </si>
  <si>
    <t>Whole Grain Cocoa Cherry Get Vertical Breakfast Bar I/W</t>
  </si>
  <si>
    <t>Peterson Farms, Inc.</t>
  </si>
  <si>
    <t>203102</t>
  </si>
  <si>
    <t>2.0 oz Sliced Apples</t>
  </si>
  <si>
    <t>Red Gold LLC</t>
  </si>
  <si>
    <t>72940-11005</t>
  </si>
  <si>
    <t>SALSA</t>
  </si>
  <si>
    <t>72940-11135</t>
  </si>
  <si>
    <t>Red Gold Marinara 1 oz Cups</t>
  </si>
  <si>
    <t>72940-11137</t>
  </si>
  <si>
    <t>Red Gold Nutritionally Enhanced Salsa 2 oz Cups</t>
  </si>
  <si>
    <t>72940-11579</t>
  </si>
  <si>
    <t>Red Gold Fancy 33% Ketchup Dunk Cups</t>
  </si>
  <si>
    <t>72940-82205</t>
  </si>
  <si>
    <t>2 oz 96 ct Marinara cups</t>
  </si>
  <si>
    <t>1.1 oz</t>
  </si>
  <si>
    <t>Tasty Brands</t>
  </si>
  <si>
    <t>00808WG</t>
  </si>
  <si>
    <t>IQF WHOLE GRAIN CHEESE LASAGNA</t>
  </si>
  <si>
    <t>3.65oz</t>
  </si>
  <si>
    <t>00822WG</t>
  </si>
  <si>
    <t>Home Style Tray Pack WG Four Cheese Lasagna</t>
  </si>
  <si>
    <t>6.5oz</t>
  </si>
  <si>
    <t>00834WG</t>
  </si>
  <si>
    <t>Whole Grain Mini Cheese Ravioli</t>
  </si>
  <si>
    <t>2.17oz</t>
  </si>
  <si>
    <t>Power Upz, IW Chicken Sausage Biscuit</t>
  </si>
  <si>
    <t>3.36 oz</t>
  </si>
  <si>
    <t>19777-328</t>
  </si>
  <si>
    <t>FC Chicken Meatball</t>
  </si>
  <si>
    <t>3/1 oz.</t>
  </si>
  <si>
    <t>FC Chicken Taco Meat</t>
  </si>
  <si>
    <t>FC Sliced Chicken Ham</t>
  </si>
  <si>
    <t>FC Chicken Slices White Meat</t>
  </si>
  <si>
    <t>21048-328</t>
  </si>
  <si>
    <t>Chicken Sausage Pattie with egg, cheese &amp; pancakes</t>
  </si>
  <si>
    <t>4.41 oz</t>
  </si>
  <si>
    <t>22178-328</t>
  </si>
  <si>
    <t>FC Whole Grain Tempura Chicken Breast Chunks</t>
  </si>
  <si>
    <t>5 pieces</t>
  </si>
  <si>
    <t>CHICKEN FAJITA MEAT</t>
  </si>
  <si>
    <t>2.7 oz</t>
  </si>
  <si>
    <t>38350-928</t>
  </si>
  <si>
    <t>FC Grilled Chicken Breast Filet</t>
  </si>
  <si>
    <t>4621-928</t>
  </si>
  <si>
    <t>FC Fajita Chicken Dark Meat Strips</t>
  </si>
  <si>
    <t>5778-328</t>
  </si>
  <si>
    <t xml:space="preserve">FC Homestyle Breakfast Chicken Patty </t>
  </si>
  <si>
    <t>1.45 oz</t>
  </si>
  <si>
    <t>70300-928</t>
  </si>
  <si>
    <t>FC CN WG Golden Crispy Breaded Chicken Breast Filet (Whole Muscle)</t>
  </si>
  <si>
    <t>4.0 oz.</t>
  </si>
  <si>
    <t>70302-928</t>
  </si>
  <si>
    <t>FC CN WG Golden Crispy Breaded Chicken Breast Filet</t>
  </si>
  <si>
    <t>FC Whole Grain Golden Crispy Pattie</t>
  </si>
  <si>
    <t>1 piece</t>
  </si>
  <si>
    <t>70312-928</t>
  </si>
  <si>
    <t>FC CN WG Hot &amp; Spicy Breaded Breast Filet</t>
  </si>
  <si>
    <t>70320-928</t>
  </si>
  <si>
    <t>FC CN Glazed Grilled Chicken Breast Filets (Whole Muscle)</t>
  </si>
  <si>
    <t>70322-928</t>
  </si>
  <si>
    <t>FC CN Glazed Grilled Chicken Breast Filet</t>
  </si>
  <si>
    <t>2.35 oz.</t>
  </si>
  <si>
    <t>FC Whole Grain, Golden Crispy Breaded Chicken Tenderloins-CN</t>
  </si>
  <si>
    <t>3.93 oz</t>
  </si>
  <si>
    <t>FC Whole Grain Golden Crispy Chicken Tender Shape</t>
  </si>
  <si>
    <t>3 pcs.</t>
  </si>
  <si>
    <t>70342-928</t>
  </si>
  <si>
    <t>FC CN Whole Grain Breaded Hot &amp; Spicy Chicken Tenderloins</t>
  </si>
  <si>
    <t>3.93 oz (3 pieces)</t>
  </si>
  <si>
    <t>FC Whole Grain Hot &amp; Spicy Tender</t>
  </si>
  <si>
    <t>3 pieces</t>
  </si>
  <si>
    <t>70360-928</t>
  </si>
  <si>
    <t>FC CN Whole Grain Golden Crispy Breaded Chicken Breast Chunks(Whole Muscle)</t>
  </si>
  <si>
    <t>4.25 oz (5 pieces)</t>
  </si>
  <si>
    <t>FC Whole Grain Golden Crispy Chicken Chunk</t>
  </si>
  <si>
    <t>FC Whole Grain Golden Crispy Chicken Rings</t>
  </si>
  <si>
    <t>FC Whole Grain Golden Crispy Chicken Stick Fritters</t>
  </si>
  <si>
    <t>8 pieces</t>
  </si>
  <si>
    <t>FC Whole Grain Golden Crispy Popcorn Chicken</t>
  </si>
  <si>
    <t>12 pieces</t>
  </si>
  <si>
    <t>70372-928</t>
  </si>
  <si>
    <t>FC CN WG Breaded Hot &amp; Spicy Breaded Chicken Breast Chunks</t>
  </si>
  <si>
    <t>5 pieces (3.80 oz)</t>
  </si>
  <si>
    <t>FC Whole Grain Hot &amp; Spicy Chicken Stick</t>
  </si>
  <si>
    <t>8 pcs</t>
  </si>
  <si>
    <t>FC Whole Grain Hot &amp; Spicy Popcorn Chicken</t>
  </si>
  <si>
    <t>Thermolabel, dishwashing temperature sensitive, self-adhering indicators,produces a non-reversible white to black color change at the rated temperature 160 F, any package acceptable</t>
  </si>
  <si>
    <t>Orginal Blend, No Sodium, Calories, Fat or MSG</t>
  </si>
  <si>
    <t>Southwest Chipolte, No Sodium, Calories, Fat or MSG</t>
  </si>
  <si>
    <t>Fiesta Lime, No Sodium, Calories, Fat or MSG</t>
  </si>
  <si>
    <t>KETCHUP, FANCY 33%</t>
  </si>
  <si>
    <t>SAUSAGE, PK CK BF RLL WG BLk</t>
  </si>
  <si>
    <t>Low Sodium WW Sausage Roll</t>
  </si>
  <si>
    <t>HEINZ</t>
  </si>
  <si>
    <t>AUNT JEMIM</t>
  </si>
  <si>
    <t>ORE IDA</t>
  </si>
  <si>
    <t>Perdue</t>
  </si>
  <si>
    <t>TRAY, 5 OZ PORTION BLK PLS 15MIL HEAVY DUTY</t>
  </si>
  <si>
    <t>Tray, SNACK Black 3 Cell PLS 17.5MIL 4/4/8OZ</t>
  </si>
  <si>
    <t>Lid, CLR SNCK TRAYS 21896, 21957, 21897, 21903 PLS</t>
  </si>
  <si>
    <t>CONTAINER, SMALL SANDWEDGE HINGED CLR PLS</t>
  </si>
  <si>
    <t>CONTAINER, 2 POCKET DIPPING HINGED CLR PLS 2/12OZ</t>
  </si>
  <si>
    <t>Potato Crunch Alaskan Pollock Stick</t>
  </si>
  <si>
    <t>WG Breaded Mozzarella Stick Reduced Sodium</t>
  </si>
  <si>
    <t>WG Sweet Potato Breaded Alaskan Pollock Nugget</t>
  </si>
  <si>
    <t>Southern Style Cornmeal Alaskan Pollock Strip</t>
  </si>
  <si>
    <t>Potato Crusted Alaskan Pollock Nugget</t>
  </si>
  <si>
    <t>Nacho Encrusted Alaskan Pollock Stick</t>
  </si>
  <si>
    <t xml:space="preserve">Cn Chkn Breakfast Patty Brd Whole Grain Rich, CN labled or signed product analysis to provide 1 M/MA and .25 GB </t>
  </si>
  <si>
    <t xml:space="preserve">Whole Wheat Cinnomon Roll - 2.25 oz, Whole Grain Rich </t>
  </si>
  <si>
    <t>CLUX Chicken Breast Fillet w/Grillmarks</t>
  </si>
  <si>
    <t>CLUX WG  Chicken Breast Chunk w/Boxes</t>
  </si>
  <si>
    <t>CLUX WG H&amp;S Chicken Breast Fillet</t>
  </si>
  <si>
    <t>CLUX WG Chicken Breast Breakfast Fillet</t>
  </si>
  <si>
    <t xml:space="preserve">KD WG Chicken Breast Fillet Shaped Patties 3-D, DWE </t>
  </si>
  <si>
    <t>KD WG H&amp;S Chicken Breast Fillet Shaped Patties, 3-D, D</t>
  </si>
  <si>
    <t>KD WG Chicken Breast Popcorn Fritter DWE TVP</t>
  </si>
  <si>
    <t>Perdue Snack-Atizer CN Breaded Chicken Breast Chunks</t>
  </si>
  <si>
    <t>KD WG Shaped Breast Tender DWE VPP</t>
  </si>
  <si>
    <t>KD WG Chicken Breast Patties DWE VPP</t>
  </si>
  <si>
    <t>Hvstland FC Breaded Chicken Tender Gluten Free</t>
  </si>
  <si>
    <t>Dressing, Organic Balsamic Vinaigrette</t>
  </si>
  <si>
    <t xml:space="preserve">Dressing, Organic Classic Caesar </t>
  </si>
  <si>
    <t>Dressing, Organic Honey Mustard</t>
  </si>
  <si>
    <t>Dressing, Organic Italian Vinaigrette</t>
  </si>
  <si>
    <t xml:space="preserve">Dressing, Organic Ranch </t>
  </si>
  <si>
    <t xml:space="preserve">Dressing Organic Sesame Ginger </t>
  </si>
  <si>
    <t>Cookie Dough, Cookietree Whole Grain Bake &amp; Serve Cookie Dough 1 oz. / Portioned dough, layer packed, bake from frozen. Case Count: 336 dough pieces, 42 pre-portioned dough pieces per sheet. Individual Serving Size: 28g.</t>
  </si>
  <si>
    <t xml:space="preserve">Cookie Dough, Cookietree Whole Grain Reduced Fat Cookie Dough 1.3 oz. / Portioned dough, layer packed, bake from frozen.
Individual Serving Size: 1.3 oz. </t>
  </si>
  <si>
    <t>Cookie Dough, Cookietree Whole Grain Cookie Dough Double Fudge 2 oz / 180</t>
  </si>
  <si>
    <t>Cookie Dough, Cookietree Whole Grain Cookie Dough Candy Chip 2 oz / 180</t>
  </si>
  <si>
    <t xml:space="preserve">Cookie Dough, Cookietree Whole Grain Cookie Dough Sugar 2 oz / 180 </t>
  </si>
  <si>
    <t>Cookietree Whole Grain Cookie Dough 2 oz. / Portioned dough, layer packed, bake from frozen
Individual Serving Size: 2 oz.</t>
  </si>
  <si>
    <t>Cookietree Whole Grain Cookie Thaw and Serve 1.3 oz. / 120 Count Case
1.3 oz. individually wrapped frozen cookies</t>
  </si>
  <si>
    <t>Water, Flavored  Green Apple</t>
  </si>
  <si>
    <t>Water, Flavored Kiwi Watermelon</t>
  </si>
  <si>
    <t xml:space="preserve">Water, Flavor Orange </t>
  </si>
  <si>
    <t xml:space="preserve">Water, Flavored Mango </t>
  </si>
  <si>
    <t>Water, Flavored Grape</t>
  </si>
  <si>
    <t xml:space="preserve">Popcorn, Aged White Cheddar 
</t>
  </si>
  <si>
    <t>Fit Real Butter Popcorn .3oz / All the taste and crunch you crave, nothing artificial and...here’s the best part... only 30 calories per cup. All the taste without the guilt trip.
 •All Natural
 •Gluten FREE
 •Whole Grain
 •Non-GMO Corn
 •Zero Trans Fat</t>
  </si>
  <si>
    <t>Popcorn Indiana, Original Kettle Corn, Popcorn 1 oz / We combine the finest popping corn, the right amount of salt and pure sugar cane, then we heat it just right, so that the sugar is melting just as the corn starts to pop — leaving every piece with a thin shell of salty sweetness. Be careful, it’s hard to eat just one bite of our handcrafted, gluten free Original Kettlecorn.</t>
  </si>
  <si>
    <t xml:space="preserve">Dough, Roll, Dinner, Frozen, Honey Wheat, Ranch Roll, Whole Grain Rich </t>
  </si>
  <si>
    <t xml:space="preserve">Dough, Dinner Roll Honey Wht 1Oz Whole Grain Rich </t>
  </si>
  <si>
    <t xml:space="preserve">Dough, Honey Wheat Roll Proof N Bk Whole Grain Rich </t>
  </si>
  <si>
    <t xml:space="preserve">Dough, Roll, Dinner, Frozen:  raw; enriched;  2 oz. minimum weight; to provide 2 servings of G/B; any pack acceptable., Whole Grain Rich </t>
  </si>
  <si>
    <t>Frozen Slush, Kiwi- Strawberry</t>
  </si>
  <si>
    <t>Frozen, Slush Blue Raspberry</t>
  </si>
  <si>
    <t>Frozen, Slush Cherry Limeade</t>
  </si>
  <si>
    <t>Frozen, Slush Sour Apple</t>
  </si>
  <si>
    <t>Frozen, Slush Dragon Fruit</t>
  </si>
  <si>
    <t>Frozen, Slush Frozen Lemoade</t>
  </si>
  <si>
    <t xml:space="preserve">Fish Portion, Frozen: oven ready; rectangle only; breaded; Alaskan Pollock  Whole Grain Rich </t>
  </si>
  <si>
    <t xml:space="preserve">Fish, BRD. Stick, Frozen:  pre-cooked; oven ready;  Whole Grain Rich </t>
  </si>
  <si>
    <t xml:space="preserve">Fish Nuggets, Frozen:  pre-cooked;  Whole Grain Rich </t>
  </si>
  <si>
    <t xml:space="preserve">Crackers, 51% Whole Grain Saltines </t>
  </si>
  <si>
    <t>Biscuit Dough,Bake and Serve Mary B's Whole Grain 2.2 oz</t>
  </si>
  <si>
    <t>WG Oatmeal Breakfast Bun</t>
  </si>
  <si>
    <t>WG Apple Cinnamon Roll</t>
  </si>
  <si>
    <t>WG Pan Dulce/ Concha Asst. Topping</t>
  </si>
  <si>
    <t>WG Sub Roll "Hearth Baked"</t>
  </si>
  <si>
    <t>100% WG Corn Bread Loaf</t>
  </si>
  <si>
    <t>100% WG Jalapeno Corn Bread Loaf</t>
  </si>
  <si>
    <t>WG Brownie Bite</t>
  </si>
  <si>
    <t>Crispy Baked Seas.Wedges</t>
  </si>
  <si>
    <t>Crispy seasoned bakeable fry</t>
  </si>
  <si>
    <t>Low Sod.Ovations Fries</t>
  </si>
  <si>
    <t>Chopped Roasted Red Skins</t>
  </si>
  <si>
    <t>Golden Twirls (Curly) Fries</t>
  </si>
  <si>
    <t>Sweet Potato Chopped Wedges</t>
  </si>
  <si>
    <t>Sweet Potato Ridge Cut Wedges</t>
  </si>
  <si>
    <t>Sweet Potato CrossTrax (Waffle Cut)</t>
  </si>
  <si>
    <t>WG Ultimate Fish Stick Pollack</t>
  </si>
  <si>
    <t>Baja Fish Sticks</t>
  </si>
  <si>
    <t>Hoagie Portion</t>
  </si>
  <si>
    <t>WG Sea Shapes</t>
  </si>
  <si>
    <t>WG 2.2oz IW Soft Pretzel</t>
  </si>
  <si>
    <t>WG Gourmet Pretzel Roll No Sodium</t>
  </si>
  <si>
    <t>WG SuperStix Cinnamon Filled</t>
  </si>
  <si>
    <t>WG SuperStix Strawberry Cream Filled</t>
  </si>
  <si>
    <t>WG Dutch Waffle</t>
  </si>
  <si>
    <t>WG IW Apple Filled Churro</t>
  </si>
  <si>
    <t>WG IW Raspberry Filled Churro</t>
  </si>
  <si>
    <t>WG Benefit Banana Choc. Chip Bar</t>
  </si>
  <si>
    <t>WG Benefit French Toast Bar</t>
  </si>
  <si>
    <t>WG benefit Apple Blueberry Bar</t>
  </si>
  <si>
    <t>WG Benefit Oatmeal Choc Chip Mini Bar</t>
  </si>
  <si>
    <t>WG Benefit Choc. Chip Cookie Dough</t>
  </si>
  <si>
    <t>WG Benefit Candy Dough</t>
  </si>
  <si>
    <t>WG Benefit Sugar Cookie Dough</t>
  </si>
  <si>
    <t>WG Benefit Double Choc. Cookie Dough</t>
  </si>
  <si>
    <t>WG Vanilla Dot Grahams</t>
  </si>
  <si>
    <t>WG ABC Mixed Berry Grahams</t>
  </si>
  <si>
    <t>WG Sports Strawberry Grahams</t>
  </si>
  <si>
    <t>WG Jungle Crackers</t>
  </si>
  <si>
    <t>WG Belly Bears</t>
  </si>
  <si>
    <t>WG Big Daddy's Primo Cheese 16"</t>
  </si>
  <si>
    <t>WG Big Daddy's Primo Pepperoni 16"</t>
  </si>
  <si>
    <t>WG Big Daddy Pesto Chicken Flatbreads</t>
  </si>
  <si>
    <t>WG Big Daddy Thai Style Chicken Flatbreads</t>
  </si>
  <si>
    <t>WG Minh Chicken &amp; Veg. Egg Rolls</t>
  </si>
  <si>
    <t>WG 5" Deep Dish Cheese Pizza Smart</t>
  </si>
  <si>
    <t>WG 5" Deep Dish Pepperoni Pizza Smart</t>
  </si>
  <si>
    <t>WG IW Turkey,Saus.breakfast Bagel</t>
  </si>
  <si>
    <t>Passionate Fruit Mango</t>
  </si>
  <si>
    <t>Tropical Punch</t>
  </si>
  <si>
    <t>Mixed Berry</t>
  </si>
  <si>
    <t>Strawberry Melon</t>
  </si>
  <si>
    <t>Black Cherry Carbonated</t>
  </si>
  <si>
    <t>Lemon Lime Carbonated</t>
  </si>
  <si>
    <t>Passion Fruit Mango Carbonated</t>
  </si>
  <si>
    <t>Strawberry Melon Carbonated</t>
  </si>
  <si>
    <t>Aged White Cheddar Curls</t>
  </si>
  <si>
    <t>WG Reduced Fat Brownie</t>
  </si>
  <si>
    <t>WG Limon Bar</t>
  </si>
  <si>
    <t>WG Choc.Chip Muffin Top</t>
  </si>
  <si>
    <t>WG Cornmeal Star</t>
  </si>
  <si>
    <t>WG Crumb Square</t>
  </si>
  <si>
    <t>Loaded Baked Potatoes Low Sodium</t>
  </si>
  <si>
    <t>Real K12 Mashed Low Sodium</t>
  </si>
  <si>
    <t>Fudge Bar</t>
  </si>
  <si>
    <t>Orange Dream Bar</t>
  </si>
  <si>
    <t>WG Cinnamon Rolls --Mini</t>
  </si>
  <si>
    <t>WG Cake Donuts</t>
  </si>
  <si>
    <t>WG Cornbread Mix</t>
  </si>
  <si>
    <t>WG Peppered Gravy Mix</t>
  </si>
  <si>
    <t>Healthy Request Tomato Soup Condensed</t>
  </si>
  <si>
    <t>WG Flavor Blasted Goldfish</t>
  </si>
  <si>
    <t>WG Kick'n Ranch Goldfish</t>
  </si>
  <si>
    <t>WG Cheddar Goldfish</t>
  </si>
  <si>
    <t xml:space="preserve">Vanilla Giant Grahams </t>
  </si>
  <si>
    <t>Vfusion Pomegranate Blueberry Juice</t>
  </si>
  <si>
    <t>Vfusion Strawberry Banana Juice</t>
  </si>
  <si>
    <t>Citrus Herb Seasoning</t>
  </si>
  <si>
    <t>Mexican Seasoning</t>
  </si>
  <si>
    <t>Mexican Rice Seasoning Mix</t>
  </si>
  <si>
    <t>Dirty Rice Mix Lower Sodium</t>
  </si>
  <si>
    <t>Red Beans &amp; Rice Lower sodium</t>
  </si>
  <si>
    <t>6" Hearty Grains Tortilla</t>
  </si>
  <si>
    <t>8" Hearty Grains Tortilla</t>
  </si>
  <si>
    <t>10" Hearty Grains tortilla</t>
  </si>
  <si>
    <t>CN Beef &amp; Bean Burrito</t>
  </si>
  <si>
    <t>CN Bean &amp; Cheese Burrito</t>
  </si>
  <si>
    <t>CN Chicken Soft Taco w/Green Sauce</t>
  </si>
  <si>
    <t>CN Chicken Soft Taco w/Red Sauce</t>
  </si>
  <si>
    <t>CN Egg, Chse, Potato, Sausage Taco Roll up</t>
  </si>
  <si>
    <t>CN Egg &amp; Cheese Taco Roll up</t>
  </si>
  <si>
    <t>WG Popcorn Chicken w/Boxes</t>
  </si>
  <si>
    <t>WG Chicken Breast Chunks</t>
  </si>
  <si>
    <t>WG Chic.Breast Formed Fillets</t>
  </si>
  <si>
    <t>WG Spicy Brd.breast Patties</t>
  </si>
  <si>
    <t>ABF Chicken Hot Dogs</t>
  </si>
  <si>
    <t>Container, Salad SHALLOW Clear Lid BLK BASE, HINGE LID PLS</t>
  </si>
  <si>
    <t>Container, 6" CLAMSHELL,  HINGED Clr PLS</t>
  </si>
  <si>
    <t>Container, 8" MED CLAMSHELL, 1-comp Hnge Clr PLS</t>
  </si>
  <si>
    <t>Container, 8" MED CLAMSHELL, 3-comp Hnge Clr PLS</t>
  </si>
  <si>
    <t>Container, 9" LRG CLAMSHELL, 1-comp Hnge Clr PLS</t>
  </si>
  <si>
    <t>TRAY, 5 OZ PORTION CLR PLS 7.5MIL (NO LID)</t>
  </si>
  <si>
    <t>TRAY, 8 OZ PORTION RECT CLR PLS 12.5MIL</t>
  </si>
  <si>
    <t>Tray, SNACK Black 1 Cell PLS 15MIL</t>
  </si>
  <si>
    <t>Lid, CLR SNCK TRAYS 21896, 21957, 21897 PLS</t>
  </si>
  <si>
    <t>Container,6 Oz PORTION Hinged Clr PLS 12.5MIL</t>
  </si>
  <si>
    <t>Platter, 9" Oval Blk PLS</t>
  </si>
  <si>
    <t>TRAY, 8 OZ PORTION RECT BLK PLS 12.5MIL</t>
  </si>
  <si>
    <t>BOWL, 16 oz Invisi Bowl, Blk PLS</t>
  </si>
  <si>
    <t>LID, DOME 12 oz INVISI BOWL, CLR PLS</t>
  </si>
  <si>
    <t>LID, DOME 16 oz INVISI BOWL, CLR PLS</t>
  </si>
  <si>
    <t>Container, 8" MED CLAMSHELL Shallow 1-Comp HINGED CLR PLS</t>
  </si>
  <si>
    <t>Container, 8" SUB HINGED ECO PLS</t>
  </si>
  <si>
    <t>Bowl, BLK Entree Salad PLS 28 OZ</t>
  </si>
  <si>
    <t>Lid, CLR ENTRÉE SALAD PLS (FITS 82638)</t>
  </si>
  <si>
    <t xml:space="preserve">BISCUIT, 3", WG, Trans Fat Free 2.25 oz. minimum cooked weight  to provide 2 servings of G/B; any pack acceptable.  Whole Grain Rich </t>
  </si>
  <si>
    <t xml:space="preserve">Donut, Frozen: cake; Whole Grain Rich unglazed; thaw and serve; enriched; 1.8 oz. minimum weight or signed documentation  to provide 1 serving of G/B; any pack acceptable.  Whole Grain Rich </t>
  </si>
  <si>
    <t>Roll, Dinner Hearth Wg Split Whole Grain Rich, 5.5" sliced</t>
  </si>
  <si>
    <t xml:space="preserve">Hoagie Roll White Sliced 5.5", sliced Whole Grain Rich </t>
  </si>
  <si>
    <t xml:space="preserve">Beef Patty, Frozen:  Breaded: fully cooked; Harvest w/applesauceCN labeled to provide 2 oz. M/MA and 1 G/B  </t>
  </si>
  <si>
    <t>Beef, Finger, Frozen:  Breaded, fully cooked; Whole Grain Rich IQF; Harvest w/applesauceCN labeled to provide 2  oz. M/MA and 1.5 G/B</t>
  </si>
  <si>
    <t>GARDN FRSH</t>
  </si>
  <si>
    <t>SUPREME</t>
  </si>
  <si>
    <t>STILWELL</t>
  </si>
  <si>
    <t>SENECA</t>
  </si>
  <si>
    <t>PACKER</t>
  </si>
  <si>
    <t>STOKELY</t>
  </si>
  <si>
    <t>Sausage Link, Morning Breakfast Roll, BULK PACK, CN Labeled to provide 1 M/MA and 1 G/B, maxium fat 10g</t>
  </si>
  <si>
    <t>CORN CHIPS</t>
  </si>
  <si>
    <t>POTATO CRISPS REGULAR</t>
  </si>
  <si>
    <t>RIDGED POTATO CRISPS CHEDDAR SOUR CREAM</t>
  </si>
  <si>
    <t>REDUCED FAT PUFFS</t>
  </si>
  <si>
    <t>REDUCED FAT PUFFS FLAMIN' HOT</t>
  </si>
  <si>
    <t>REDUCED FAT TORTILLA CHIPS CRISPY ROUNDS******1.25 GB</t>
  </si>
  <si>
    <t>MULTIGRAIN SNACKS GARDEN SALSA</t>
  </si>
  <si>
    <t>MULTIGRAN SNACKMIX</t>
  </si>
  <si>
    <t>BAKED SNACK CRACKERS HOT</t>
  </si>
  <si>
    <t>CHEWY GRANOLA BAR - MAPLE BROWN SUGAR</t>
  </si>
  <si>
    <t>CHEWY GRANOLA BARS - LOW FAT CHOC CHUNK</t>
  </si>
  <si>
    <t>OLD FASHIONED OATMEAL</t>
  </si>
  <si>
    <t>LEMON LIME</t>
  </si>
  <si>
    <t>GREEN MACHINE</t>
  </si>
  <si>
    <t>CLEMENTINE</t>
  </si>
  <si>
    <t>APPLE</t>
  </si>
  <si>
    <t>BLACKBERRY</t>
  </si>
  <si>
    <t>PURE PREMIUM ORANGE JUICE CARTON</t>
  </si>
  <si>
    <t>PURE PREMIUM APPLE JUICE CARTON</t>
  </si>
  <si>
    <t>TROPICANA APPLE JUICE SHELF STABLE</t>
  </si>
  <si>
    <t>TROPICANA ORANGE JUICE SHELF STABLE</t>
  </si>
  <si>
    <t>HANOVER</t>
  </si>
  <si>
    <t>COCOA, PLASTIC TUB OR CONTAINER 6/5#, NO PLASTIC BAGS</t>
  </si>
  <si>
    <t xml:space="preserve">PEPPERS, SWEET RED, CANNED. Diced 24/#300.    </t>
  </si>
  <si>
    <t xml:space="preserve">SALT:   table, Iodized bulk 25#.    </t>
  </si>
  <si>
    <t xml:space="preserve">THYME:   ground spice, 12 oz., 12/CS.    </t>
  </si>
  <si>
    <t>JUICE, ENVY, CANNED JUICE DRINK, 8 OZ, 100% FRUIT JUICE, ASSORTED VARIETIES, CHERRY APPLE, FRUIT PUNCH, PINEAPPLE ORANGE. ALL NATURAL, VITAMIN A, C, D &amp; CALICIUM, 1 CAN = 2 FRUIT SERVINGS, NO ADDED SUGAR, GLUTEN FREE, NO CORN SYRUP, NO ARTIFICAL FLOVORS, NO ARTIFICIAL COLORS.</t>
  </si>
  <si>
    <t xml:space="preserve">JUICE, V8 JUICE:   48/5.5 oz./6-pk.,  list varieties.   </t>
  </si>
  <si>
    <t xml:space="preserve">JUICE, V8 SPLASH JUICE:   24/11.5 oz./case,  list varieties.   </t>
  </si>
  <si>
    <t xml:space="preserve">TEA, SWEET LEAF, HALF TEA - HALF LEMONADE:   24/12 oz. plastic bottles.   </t>
  </si>
  <si>
    <t xml:space="preserve">TEA, SWEET LEAF, HALF TEA - HALF LEMONADE:   24/8 oz. cans.   </t>
  </si>
  <si>
    <t xml:space="preserve">TEA, SWEET LEAF, ORIGINAL:   24/12 oz. plastic bottles,  Original Sweet.   </t>
  </si>
  <si>
    <t xml:space="preserve">TEA, SWEET LEAF, PEACH:   24/12 oz. plastic bottles, peach flavored.   </t>
  </si>
  <si>
    <t xml:space="preserve">V8 SPLASH VEGGIE/FRUIT BLEND  ASSORTED VARIETIES, LIST VARIETIES AND PRICES </t>
  </si>
  <si>
    <t>WATER, SPARKLING RIPTIDE, assorted varieties:   8 oz.   - DISCONTINUED BY MFG</t>
  </si>
  <si>
    <t>BACON BITS, REAL PORTION -ACK, MINIMUM 4 GRAMS, ANY PACK</t>
  </si>
  <si>
    <t>CEREAL, KASHI BERRY BLOSSOMS, WHOLE GRAIN, 96CT/1.O OZ</t>
  </si>
  <si>
    <t>CEREAL, CINNAMON FLAKES, MULTIGRAIN, REDUCED SUGAR, 96CT/1.O OZ</t>
  </si>
  <si>
    <t>CEREAL, HONEY NUT CHEX, WHOLE GRAIN, GLUTEN FREE, BOWL OR POUCH</t>
  </si>
  <si>
    <t>BISCUITS, BREAKFAST, BELVITA, ALL VARITIES, LIST VARIETIES AND PRICES</t>
  </si>
  <si>
    <t>CEREAL, BULK PACK, CRISPY RICE, PACKED 4 BAGS/CASE; Please verify bulk pack unit</t>
  </si>
  <si>
    <t xml:space="preserve">COFFEE, BULK PACK- Reg. grind, 20/16 oz. pkg.   </t>
  </si>
  <si>
    <t>Sauce, BBQ, Portion Cups, 1 pkg = 28g, Low Sodium</t>
  </si>
  <si>
    <t>Dressing, Light Italian, Portion Cup, 1 pkg = 28g, Low Sodium</t>
  </si>
  <si>
    <t>Dressing, Light Ranch, Portion Cup, 1 pkg = 28g, Low Sodium</t>
  </si>
  <si>
    <t>Dressing, Light Jalapeno Ranch, Portion Cup, 1 pkg = 28g, Low  Sodium</t>
  </si>
  <si>
    <t>Dressing, Light Honey Mustard, Portion Cup, 1 pkg = 28g, Low Sodium</t>
  </si>
  <si>
    <t>Dressing, Light Balsamic Vinaigrette, Portion Cup, 1 pkg = 28g, Low Sodium</t>
  </si>
  <si>
    <t xml:space="preserve">Dressing, Ceasar, Fat Free </t>
  </si>
  <si>
    <t xml:space="preserve">Condiment, KETCHUP, CANNED:   33% tomato solids, packed to the standard of US Grade A, 6/#10.   </t>
  </si>
  <si>
    <t xml:space="preserve">Condiment, MAYONNAISE, PORTION PACK:   reduced calories, 7/16 oz. per pack, 204 ct.   </t>
  </si>
  <si>
    <t>CRACKERS SALTINE: ENRICHED FLOUR, I.W. 4 PACK, 300 COUNT PER CASE</t>
  </si>
  <si>
    <t xml:space="preserve">DRESSING, CAESAR, LOW CALORIE PORTION PACK:   60/1.5 oz. low calorie portion pack, NO MSG </t>
  </si>
  <si>
    <t xml:space="preserve">DRESSING, FAT FREE RANCH. Portion Pack, 200/12 gram pouch,  NO MSG.    </t>
  </si>
  <si>
    <t xml:space="preserve">DRESSING, RANCH PC :   low calorie dressing portion pack. 100/1.5 oz portion pack NO MSG. Include additional flavors, if available.   </t>
  </si>
  <si>
    <t xml:space="preserve">FOOD RELEASE SPRAY, BUTTER FLAVORED:   high yield aerosol cans, 6/14 - 17 oz.   </t>
  </si>
  <si>
    <t xml:space="preserve">FRUIT MIX, CANNED. Composed of diced peaches (35-60%), diced pears (30-50%) and whole seedless grapes (8-20%) Recommended drain weight = 71.2 oz per 10#, light syrup or natural fruit juice (preferred), packed 6/#10, US Grade A. </t>
  </si>
  <si>
    <t xml:space="preserve">Fruit, APPLES, SLICED &amp; CANNED - US Grade B w/Stamp, Pack 6/#10 cans per case. Heavy solid pack, 96 oz. per #10 can,   </t>
  </si>
  <si>
    <t xml:space="preserve">Fruit, PEACHES, SLICED, CANNED:   US Grade A in light syrup or natural juices (preferred) pack 6/#10 cans per case, average drained weight per can 66 oz.    </t>
  </si>
  <si>
    <t xml:space="preserve">Fruit, PEARS, SLICED &amp; CANNED:    US Grade A or Grade B w/ Stamp, packed in light syrup,  6/#10 can  per case, average drained weight per can 66 oz.     </t>
  </si>
  <si>
    <t xml:space="preserve">GRAVY MIX, CREAM:   dry, fat free, pepper gravy, to yield approximately 1 gallon per unit, 6/24 oz.,    NO MSG     </t>
  </si>
  <si>
    <t xml:space="preserve">GRAVY MIX, TURKEY:  dry, to yield approximately 1 gallon per unit. low sodium, NO MSG, 12/6.5 oz.  </t>
  </si>
  <si>
    <t xml:space="preserve">GRAVY MIX:   Dry, Biscuit Style No Pepper Flakes, fat-free, instant, yield approximately 1 gallon per 1.5 pounds mix,  any pack acceptable.   </t>
  </si>
  <si>
    <t xml:space="preserve">ICING, VANILLA:   Heat-N- Ice, 12/2#,  Buttercream.   </t>
  </si>
  <si>
    <t xml:space="preserve">JELLY, GRAPE OR APPLE CANNED:  to be packed to the standard of US Grade A, 6/#10.    </t>
  </si>
  <si>
    <t>MIX, CORN BREAD, STONE GROUND YELLOW CORN MEAL, ENRICHED WHEAT FLOUR, NO TRANSFATS, MUST MEET NEW REGULATIONS FOR BREAD/GRAIN.</t>
  </si>
  <si>
    <t xml:space="preserve">MIX, SLOPPY JOE:  1.5 lb container. LOW SODIUM, NO TRANSFATS   </t>
  </si>
  <si>
    <t xml:space="preserve">MIX, TACO SEASONING:    Dry , no extenders, to season 15# of ground meat, 6/9oz,  NO MSG     </t>
  </si>
  <si>
    <t>Mix, Whip Topping: dry, non-dairy, vegetable oil based no coconut or tropical oils, 12/1#/CS</t>
  </si>
  <si>
    <t xml:space="preserve">MUSTARD:   portion pack, prepared, minimum 5.5 grams, 500 count.    </t>
  </si>
  <si>
    <t xml:space="preserve">OLIVE OIL, LIQUID, 1 GALLON    </t>
  </si>
  <si>
    <t xml:space="preserve">OLIVE OIL MIST SPRAY:   6/13 oz. cans per case.    </t>
  </si>
  <si>
    <t>OATS, ROLLED ENRICHED OR WHOLE GRAIN, QUICK COOKING, PACK 12/1# PER CASE</t>
  </si>
  <si>
    <t xml:space="preserve">PEPPERS, GREEN CHILI, CANNED:   diced, packed 12/27 oz.     </t>
  </si>
  <si>
    <t xml:space="preserve">PEPPERS, JALAPENO, SLICED:    pickled, 4/1 gallon,  PLASTIC ONLY.    </t>
  </si>
  <si>
    <t xml:space="preserve">POP TARTS:  WHOLE GRAIN ,  80 ct., Single, individual wrap.    </t>
  </si>
  <si>
    <t xml:space="preserve">POTATO, AUGRATIN :6/2.25 LB, CARTON, 1/2 CUP SERVINGS </t>
  </si>
  <si>
    <t>PUDDING, CHOCOLATE, READY USE 6/#10</t>
  </si>
  <si>
    <t>PUDDING, VANILLA READY USE 6/#10 READY USE 6/#10</t>
  </si>
  <si>
    <t xml:space="preserve">RICE, WHITE, 25#, PARBOILED, ENRICHED WITH IRON </t>
  </si>
  <si>
    <t xml:space="preserve">SALAD DRESSING PC, REDUCED CALORIE:   Mayonnaise type portion pack, minimum 15 grams, 200 count.   NO MSG     </t>
  </si>
  <si>
    <t xml:space="preserve">SALAD DRESSING, REDUCED CALORIE:   Mayonnaise type, made from 100 % vegetable oils, no eggs, NO MSG, 4/1 gallon per case.  PLASTIC ONLY.    </t>
  </si>
  <si>
    <t>SAUCE, STIR FRY, ASSORTED GALLON SAUCES TO INCLUDE SWEET AND SOUR, ORANGE SESAME, ETC.  LIST ALL STOCKED</t>
  </si>
  <si>
    <t xml:space="preserve">SAUCE, CHILI, HOT DOG:   No beans,  pack 6/#10.  NO MSG.    </t>
  </si>
  <si>
    <t>SOUP BASE, CHICKEN, 35% finely ground chicken with chicken as 1st ingredient, no organ meat, 12% maximum fat, 12/1# only.  No MSG.  LOW SODIUM</t>
  </si>
  <si>
    <t>SOUP,  CREAM OF CHICKEN:   Condensed soup combining the attributes of cream based soup with the flavor of chicken, 110 calories per serving, 12/50 oz. cans per case.  NO MSG. LOW SODIUM</t>
  </si>
  <si>
    <t xml:space="preserve">SUGAR, BROWN:   Light brown, 25# .     </t>
  </si>
  <si>
    <t xml:space="preserve">SUGAR, CONFECTIONERS. 25#.     </t>
  </si>
  <si>
    <t xml:space="preserve">SUGAR, POWDERED:  10/2 lb/cs.     </t>
  </si>
  <si>
    <t xml:space="preserve">SUGAR, WHITE, GRANULATED. BULK 25#.     </t>
  </si>
  <si>
    <t>SUNBUTTER, TUB, 5#</t>
  </si>
  <si>
    <t xml:space="preserve">TORTILLA BOWL, EDIBOWLS 6 1/4 ", 100% BAKED, MADE WITH ENRICHED FLOUR, NO TRANSFATS, EACH BOWL TO PROVIDE 1.5 SERVINGS OF G/B, 144CT PER CS </t>
  </si>
  <si>
    <t xml:space="preserve">TUNA, CANNED OR POUCH, CHUNK LIGHT, REGULAR PACKED IN WATER 6/43 OZ PER CASE </t>
  </si>
  <si>
    <t>Veg, Beans, Refried Smooth, 6/29.77 oz, pouch, Gluten Free</t>
  </si>
  <si>
    <t>Veg, quick start chili w/red beans, 6/20.8 oz, pouch, Gluten Free</t>
  </si>
  <si>
    <t>Veg, Black Beans, Seasoned, 6/26.9 oz pouch, Gluten Free</t>
  </si>
  <si>
    <t xml:space="preserve">Veg, GREEN BEANS, CANNED:  cut 1/2", 3-4 sieve to be packed to the standard of US Grade A, 6/#10.   </t>
  </si>
  <si>
    <t xml:space="preserve">Veg, PINTO BEANS, DRIED;   "Clean" to be packed to the standard of US Grade A, 25 lbs.   </t>
  </si>
  <si>
    <t xml:space="preserve">Veg, TOMATOES, DICED:    Packed in tomato puree, LOW SODIUM, to be packed to the standard of USDA Grade A, 6/#10 .    </t>
  </si>
  <si>
    <t>VINEGAR:   Distilled, White, Case weight 20# or less only.</t>
  </si>
  <si>
    <t xml:space="preserve">Apple Cinnamon Empanada, </t>
  </si>
  <si>
    <t>Chiai Oatmeal Strawberry Bar</t>
  </si>
  <si>
    <t>BEEF PATTY, Flamebroiled, 2 oz m/ma, 100% beef, zero trans fats, no fillers. Cn Labeled or product analysis</t>
  </si>
  <si>
    <t>BISCUIT, WHOLE GRAIN: HEAT AND SERVE 1 OZ, FULLY BAKED, PRESLICED</t>
  </si>
  <si>
    <t>BREAD, RUSTICA SLICED SANDWICH ROLL 4 X 4 CIBATTE STYLE MADE WITH WHOLE GRAIN, NO TRANSFATS, ENRICHED WHEAT FLOUR</t>
  </si>
  <si>
    <t>BREAD, STICK, FROZEN, WHOLE GRAIN, MOZZ CHEESE FILLED BREAD STICK</t>
  </si>
  <si>
    <t xml:space="preserve">BREADSTICKS, STUFFED:   filled with mozzarella cheese; 2 sticks per serving   </t>
  </si>
  <si>
    <t xml:space="preserve">BRISKETT, HAND TRIMMED, LEAN:   list price per pound and pounds per case.   </t>
  </si>
  <si>
    <t xml:space="preserve">BUNS, MINI SLIDER: WHOLE GRAIN, NO TRANSFATS,   150/1.25 oz.,     </t>
  </si>
  <si>
    <t>BURRITO, BEAN/CHEDDAR CHEESE</t>
  </si>
  <si>
    <t>BURRITOS, BREAKFAST, Egg, Sausage, Salsa, and Cheese Filling. 3.75 ounce, CN.</t>
  </si>
  <si>
    <t xml:space="preserve">CHEESE, COMBO PACK, CUBED:   assorted packages of bite size cubes, list varieties.   </t>
  </si>
  <si>
    <t>CHICKEN FROZEN, LEGS ONLY, IQF FROZEN, USDA GRADE A INDICAE CASE WEIGHT, CN LABLED OR SIGNED ANALYSIS</t>
  </si>
  <si>
    <t>CHICKEN, FROZEN, 8 piece cut: IQF Frozen. USDA Grade A.  Indicate Case Weight, CN LABLED OR SIGNED ANALYSIS</t>
  </si>
  <si>
    <t>Chicken Strip Tender, whole grain breaded, CN LABELED OR SIGNED ANALYSIS</t>
  </si>
  <si>
    <t>CHICKEN, BONELESS CHICKEN BREAST:  fresh boneless chicken breast, 3 - 4 oz. pieces,  4/10# per case. USDA Grade A, CN LABEL OR SIGNED ANALYSIS</t>
  </si>
  <si>
    <t xml:space="preserve">CHICKEN, ORANGE SAUCE:   frozen, heat and serve, sauce included.     </t>
  </si>
  <si>
    <t xml:space="preserve">Cinnamon Roll w/cream cheese icing dip </t>
  </si>
  <si>
    <t>Cinnamon Roll, Whole Grain, must meet 2 grain, IW</t>
  </si>
  <si>
    <t xml:space="preserve">CHILI CHEESE BURRITO-FROZEN;   flour tortilla made with enriched wheat flour; no TVP; each serving must meet minimum 2 oz. meat/meat alternate and 2 servings of bread/bread grain towards the NSLP meal pattern; no more than 17 grams of fat per serving; individually wrapped; ready to heat &amp; serve.  </t>
  </si>
  <si>
    <t xml:space="preserve">COMBO BURRITO-FROZEN:   flour tortilla made with enriched wheat flour; noTVP; each serving must contribute a minimum of 2 oz. meat/meat alternate and 2 servings of bread/bread grain towards the NSLP meal pattern; no more than 17 grams of fat per serving, individually wrapped; ready to heat &amp; serve.  </t>
  </si>
  <si>
    <t xml:space="preserve">COOKIE DOUGH, Assorted Varieties: Sweet Discovery Line by Otis Spunkmeyer, List varieties, 1.33 oz. minimum weight, packed 240/1.33 oz.   </t>
  </si>
  <si>
    <t xml:space="preserve">COOKIE DOUGH, CHOCOLATE CHIP, 1 OZ.:   frozen, portioned, chocolate chip flavor, 1 oz minimum weight, packed 320/1 oz.   </t>
  </si>
  <si>
    <t>COOKIE DOUGH, CHOCOLATE CHIP, 5 OZ.:   chocolate chip, 50/ 5 oz.   XXL</t>
  </si>
  <si>
    <t xml:space="preserve">CORN DOGS, TURKEY-FROZEN:   fully cooked turkey frankfurter; individually frozen; no to exceed 15 grams of fat; minimum portion size 4 oz., CN LABEL to provide  2 oz. meat/meat alternate and 2 servings of grain/bread.   </t>
  </si>
  <si>
    <t xml:space="preserve">CREAM CHEESE TUB, 3 LB.:   6/3 LB. per case.   </t>
  </si>
  <si>
    <t xml:space="preserve">CREAM CHEESE:   1oz., individual cup, 100/case.   </t>
  </si>
  <si>
    <t xml:space="preserve">CRISPITO:   Crispadoras, shredded chicken chili, 3.25 oz, pre-cooked, bulk pack, ovenable.   </t>
  </si>
  <si>
    <t xml:space="preserve">DOUGH, COOKIE, ASSORTED VARIETY:   frozen, 160/2 oz. gourmet cookie.    </t>
  </si>
  <si>
    <t>SANDWICH, SUNBUTTER AND GRAPE JELLY, WHOLE GRAIN,  96/CASE 2.8 OZ</t>
  </si>
  <si>
    <t xml:space="preserve">EGG, SAUSAGE, CHEESE BURRITO-FROZEN:   Ingredients must include flour tortilla made with enriched flour, no more than 12 grams of fat per serving; no TVP; CN label required; 72 CT., 3.45 oz., individually wrapped; ready to heat &amp; serve.  </t>
  </si>
  <si>
    <t xml:space="preserve">EGGROLL, CHICKEN - FROZEN:   fully cooked, chicken and TVP; not to exceed 1 5.6 grams of fat, minimum portion size 4 .2.oz, 72 ct., CN label to provide 2 oz. meat/meat alternate, 1/4 cup vegetable, and 1 grain/bread.   </t>
  </si>
  <si>
    <t>ENCHILADAS, CHICKEN-FROZEN:   with VPP, not to exceed 7 grams of fat, CN label or anlysis for two 1/75 oz. to provide 1 oz. meat/meat alternate and 1.25 grain/bread.   CN LABEL OR SIGNED ANALYSIS</t>
  </si>
  <si>
    <t>Fish, with crunchy sweet potato AK Pollock, Stick, CN LABEL OR PRODUCT ANALYSIS</t>
  </si>
  <si>
    <t>Fish, with crunchy sweet potato AK Pollock, Nugget, CN LABEL OR PRODUCT ANALYSIS</t>
  </si>
  <si>
    <t>FALAFEL (CHICKPEA PATTY), NO TRANS FATS, FULLY COOKED 0.8 OZ, SERVING SIZE 3 BALLS, 107 SERVINGS PER CASE</t>
  </si>
  <si>
    <t xml:space="preserve">FRUIT JUICE, 6 oz.:   list price, pack and variety for 6 oz. fruit juice in plastic bottle with peel off lid.   </t>
  </si>
  <si>
    <t xml:space="preserve">FRUIT JUICE, 6 oz.:   list price, pack,  and variety for  6 oz. fruit juice in carton.   </t>
  </si>
  <si>
    <t>GUACAMOLE 8/2 LB, CLASSIC GUACAMOLE, MADE WITH REAL AVACADOS</t>
  </si>
  <si>
    <t>KOLACHE, SAUSAGE AND CHEESE, FROZEN, NO VPP, NOT TO EXCEED 11 GRAMS FAT, 2 OZ MIN WEIGHT, 80/2OZ PER CASE</t>
  </si>
  <si>
    <t xml:space="preserve">JUICE, ORANGE CONCENTRATE, FROZEN:   3-1 mix, frozen, any pack acceptable.   </t>
  </si>
  <si>
    <t xml:space="preserve">LASAGNA, CHEESE, WHOLE GRAIN, </t>
  </si>
  <si>
    <t>WRAP, ITALIAN COMBO, WHOLE GRAIN</t>
  </si>
  <si>
    <t>WRAP, TURKEY &amp; CHEESE, WHOLE GRAIN</t>
  </si>
  <si>
    <t>MUFFIN,  whole grain, no transfats ASST FLAVORS:   1.8 oz muffin, IW, List Flavors less than 30% total fat, less than 10% saturated fat, less than 10 grams sugar</t>
  </si>
  <si>
    <t>OKRA, FROZEN, BATTERED, CUT IQR, PRE BROWNED, OVEN READY, 20#</t>
  </si>
  <si>
    <t xml:space="preserve">PASTA, MINI POTATO &amp; AMERICAN CHEESE FILLED W/WHOLE GRAIN DOUGH, 4/3.43, CN LABELED, #41164-00833 </t>
  </si>
  <si>
    <t xml:space="preserve">PATTIES, BEEF HOMESTYLE 120/3.99 OZ. #22094:     </t>
  </si>
  <si>
    <t xml:space="preserve">PIZZA, Pepperoni - FROZEN:  pre-made, 16", WHOLE GRAIN, LOW SODIUM, 100% mozzarella cheese with sliced pepperoni coins-Big Daddy's </t>
  </si>
  <si>
    <t>PIZZA, CHEESE - FROZEN, PRE MADE, 16", WHOLE GRAIN, LOW SODIUM, 100% MOZZ. CHEESE</t>
  </si>
  <si>
    <t xml:space="preserve">POTATO, SWEET OVEN BAKED FRIES - FROZEN:  crinkle cut,  US Grade A, 1; processed in non-hydrogenated vegetable oil. Labeled 0 grams trans fat.  </t>
  </si>
  <si>
    <t xml:space="preserve">POTATOES, HASHBROWNS - FROZEN:   triangle or square, shredded and formed, 2 oz. portion, oven ready. 240CT/CS,  6/5#.  </t>
  </si>
  <si>
    <t xml:space="preserve">SAUSAGE BREAKFAST ROLL-FROZEN:   frank baked in dough; fully cooked; meat ingredient pork and beef; no VPP, not to exceed 11 grams of fat; minimum portion size 2 oz.; CN label to provide 1 oz. meat/meat alternate and 1 serving grain/bread.      </t>
  </si>
  <si>
    <t xml:space="preserve">TORTILLA, WHOLE WHEAT FLOUR:   frozen, enriched, 6 inch   </t>
  </si>
  <si>
    <t>TURKEY, VIP ROASTED BREAST SLICED</t>
  </si>
  <si>
    <t xml:space="preserve">TURKEY HAM-FROZEN:   fully cooked, chunked and formed; smoke flavored, moisture not to exceed 25%; CN label or product analysis sheet required, not to exceed 9 grams of fat per 3 oz. serving, 4/6 LBS.   </t>
  </si>
  <si>
    <t xml:space="preserve">WAFFLES, FROZEN STICK  144/1.1 oz sticks per case:     </t>
  </si>
  <si>
    <t xml:space="preserve">YOGURT w/DISPENSING SYSTEM:   vanilla flavored yogurt, 5 lb. pump dispensing container with 1 oz. dispense per pump.   </t>
  </si>
  <si>
    <t>YOGURT, 64 OZ POUCH, VANILLA FLAVORED, 6/4LB POUCHES PER CASE</t>
  </si>
  <si>
    <t>ULTRA LOCO, FLAT BREAD, WHOLE GRAIN, 1 GRAIN BREAD &amp; 2 GRAIN BREAD</t>
  </si>
  <si>
    <t>ULTRA LOCO, FLAT BREAD, WHOLE GRAIN,  1 GRAIN BREAD &amp; 2 GRAIN BREAD, W/WRAPPERS</t>
  </si>
  <si>
    <t>ULTRA LOCO SQUARED, FLAT BREAD, WHOLE GRAIN, 6" X 5" SQUARE, 1 GRAIN BREAD &amp; 2 GRAIN BREAD</t>
  </si>
  <si>
    <t xml:space="preserve">ULTRA LOCO THIN SQUARE, FLAT BREAD, WHOLE GRAIN, 6" X 5" SQUARE, 1 GRAIN BREAD &amp; 2 GRAIN BREAD, </t>
  </si>
  <si>
    <t xml:space="preserve">BAR, CHERRY APPLE CRUNCH, 2 GRAIN, WHOLE GRAIN, BAKED, INDIVIDUALLY WRAPPED, NO TRANS FATS, NO ARTIFICIAL COLORS </t>
  </si>
  <si>
    <t>BAR, TRIPLE BERRY CRUNCH,(STRAWBERRY, BLUEBERRY, RASPBERRY) 2 GRAIN, WHOLE GRAIN, BAKED, INDIVIDUALLY WRAPPED, NO TRANS FATS, NO ARTIFICIAL COLORS</t>
  </si>
  <si>
    <t>CALIFORNIA RAISIN CARROT RAISIN BREAD, 100/2.25 OZ/CS, WHOLE GRAIN</t>
  </si>
  <si>
    <t>CALIFORNIA RAISIN BROWNIE, 100/2.25 OZ /CS, WHOLE GRAIN</t>
  </si>
  <si>
    <t>BREAD, ULTRA SLICE, WILD FOREST BERRY</t>
  </si>
  <si>
    <t>CHIPS, Whole Grain Assorted Varieties packed 60/.875 bags/case; list varieties</t>
  </si>
  <si>
    <t>TOSTITOS - CRISPY ROUNDS, WHOLE GRAIN, REDUCED FAT</t>
  </si>
  <si>
    <t>CHIPS, BAKED, 1 oz pack, Hot &amp; Spicy, Ketchup, and Cheddar Bacon by Jonny Rapp's, packed 90/case</t>
  </si>
  <si>
    <t>CHIPS, POPCORN, .5-.625 oz, SS, Kettle Corn or Cheese Varieties by Jonny Rapp's, packed 90/case</t>
  </si>
  <si>
    <t xml:space="preserve">CHIPS, POTATO:   Bulk pack, 6/20 oz.   </t>
  </si>
  <si>
    <t>Chips, Heartcells, pretzels, whole grain, heart shaped</t>
  </si>
  <si>
    <t xml:space="preserve">COOKIE, BREAKFAST, OATMEAL RAISIN:   50 ct.   </t>
  </si>
  <si>
    <t xml:space="preserve">Cookies, Dick &amp; Jane, educational snack, Whole Grain, Enriched Flour </t>
  </si>
  <si>
    <t>CRACKERS, BUG BITES, Cinnamon Grahams Crackers packed 175/case.</t>
  </si>
  <si>
    <t>CRACKERS, CRUNCHMANIA, Asst Varieties, Flavored Mini Graham Crackers Packed 100/case</t>
  </si>
  <si>
    <t>CRACKERS, GOLDEN CHEDDAR:  Sandwich crackers with cheese filling</t>
  </si>
  <si>
    <t xml:space="preserve">CRACKERS, GOLDFISH: WHOLE GRAIN  100/1 oz. packages.   </t>
  </si>
  <si>
    <t xml:space="preserve">CRACKERS, HONEY GRAHAM:  WHOLE GRAIN , 2-pkg, 9 oz. min. wt. or product certification to document 1 serving of grain/bread.    </t>
  </si>
  <si>
    <t xml:space="preserve">CRACKERS, MINIATURE RITZ w/CHEESE:  individual wrapped, 60/1.5 oz. package.   </t>
  </si>
  <si>
    <t>CRACKERS, VANILLA WAFERS: Bulk Pack, 5#</t>
  </si>
  <si>
    <t xml:space="preserve">ELF GRAHAM SNACKS (all favors):   Made with enriched and/or whole grain flour, at least 14.75 grams to equal one (1) serving of grain/bread. 1.0 ounce package, 150 count.    </t>
  </si>
  <si>
    <t>POPCORN, SMARTFOOD packed 72/case, list varieties and prices.  ORIGINAL, SEA SALT, MOVIE THEATER, AGED WHITE CHEDDAR</t>
  </si>
  <si>
    <t>SNACK, KIDS MUNCHIES, whole grain, packed 104/.75-1 oz. per case</t>
  </si>
  <si>
    <t xml:space="preserve">Whole Grain, Honey Wheat Breakfast Bar, Meets 1 Bread Serving. </t>
  </si>
  <si>
    <t xml:space="preserve">FRENCH TOAST STICKS:   heat and serve, Whole Grain Rich, not to exceed 7 grams of fat per 2 sticks, signed certification required, any pack acceptable.   </t>
  </si>
  <si>
    <t xml:space="preserve">Egg Roll,2 Whole Grain Rich </t>
  </si>
  <si>
    <t>Test Strips, 160F Dishwasher</t>
  </si>
  <si>
    <t>Tray, Portion, 8 OZ, CLEAR</t>
  </si>
  <si>
    <t>Soap, All Purpose, Liq Comet Bleac</t>
  </si>
  <si>
    <t>ALUMINUM PAN, 1/2 SHEET CAKE PACKAGE - DEEP:   clear base and lid,  25 ea./CS</t>
  </si>
  <si>
    <t>BAG, CLEAR PLASTIC COOKIE:   5 1/2" X 5 1/2" X 1 1/2" flap,  2000/CS</t>
  </si>
  <si>
    <t>BAG, CLEAR PLASTIC: 7.5" X 10.5"    5,000/CS</t>
  </si>
  <si>
    <t>BAG, CLEAR SANDWICH:   clear plastic, 6 1/2" x 7"  with 1 3/4 " flip-lock top with saddlebag holder.   2000 ct.</t>
  </si>
  <si>
    <t>BAGS, COOKIE, OTIS SPUNKMEYER:   used for pre-packaging cookies,  1000 ct.,  #94239</t>
  </si>
  <si>
    <t>BAGS, TRASH, 45-55 GALLON, CLEAR OR BLACK, 1.6 MIL, MEDIUM-HEAVY DUTY</t>
  </si>
  <si>
    <t>BOX, CAKE/BAKERY BOX, DISPOSABLE:   half sheet, 19" x 14" x 4", glossy white exterior w/natural brown interior, sturdy locking tab construction,  50/CS</t>
  </si>
  <si>
    <t>BOX, POP UP (ALA CARTE):  container, French fires, lay flat - pop up box, with grease resistant coating, 1000 count per case.  NO LARGER THAN 3 3/8 x 1 1/2 x 3 1/2".</t>
  </si>
  <si>
    <t>CONTAINER,  9" CLEAR PLASTIC DEEP DOME (ONE PIECE HINGED) PIE CONTAINER:  9",  100/CS</t>
  </si>
  <si>
    <t>CONTAINER, CHEF SALAD LARGE:  Deli container, clear, 24 oz., hinged with high dome lid, 7 1/4 x 6" x 2 9/16",   200 count/case,</t>
  </si>
  <si>
    <t>CUP CLEAR PRO (pp), GRAB-N-GO LIST ALL SIZES</t>
  </si>
  <si>
    <t>CONEX CLASSIC RE-PETE, GRAB-N-GO LIST ALL SIZES</t>
  </si>
  <si>
    <t>INSERTS, GRAB-N-GO, LIST ALL TYPES AND SIZES</t>
  </si>
  <si>
    <t>CONTAINER, CLEAR HINGED - ALA SALAD/SANDWICH;   deli container, Clear, 12 fl. oz., hinged with high dome lid, 5" x 5.5", 200 count per case.</t>
  </si>
  <si>
    <t>CONTAINER, SANDWICH, LARGE RECTANGULAR:  smartlock foam hinged lid container, 9 5/8" x 5 1/8" x 3 1/4",   250/CS</t>
  </si>
  <si>
    <t>CONTAINER, SMALL PLASTIC 5":     Hinged high dome lid, clear. Approximately 18-20 oz.; Approximately   2 1/2"  depth x 6 1/2 " widths,  500/cs</t>
  </si>
  <si>
    <t>CUP, 12 - 14 oz. CLEAR PET:   uses lid size A,  540/CS</t>
  </si>
  <si>
    <t>CUP, CLEAR PORTION, BASE, 1 oz.:   uses lid  E1001-LD,  1000/CS</t>
  </si>
  <si>
    <t>CUP, ENVELLOP SAVOR CUP, 12 oz.:   with graphics, superior heat retention yet cooler to the touch, exceptional sidewall strength, seamless construction, 840/cs.</t>
  </si>
  <si>
    <t>CUP, ENVELLOP SAVOR CUP, 16 oz:   with graphics, superior heat retention yet cool to the touch, exceptional sidewall strength, seamless construction,  420/cs.</t>
  </si>
  <si>
    <t>CUP, ENVELLOP SAVOR CUP, 20 oz.:   with graphics, superior heat retention yet cool to the touch, exceptional sidewall strength, seamless construction,  480/cs.</t>
  </si>
  <si>
    <t>CUP, STYRO - POLY:  cup, food container, 8 oz., styro poly-coated, holds 8 oz. liquid up to 220 degrees F, 1,000/case.</t>
  </si>
  <si>
    <t>CUPS, PLASTIC SOUFFLE:  plastic soufflé portion cup, black or white, 1 oz.,  2,500/case.</t>
  </si>
  <si>
    <t>CUTLERY SET:  cutlery kits containing spoon, knife, and fork; heavy weight, polypropylene, with red/white checked folder napkin, 100/case.</t>
  </si>
  <si>
    <t>FILM, PVC:   plastic film, PVC, 18" wide, 3,000' per roll, clear food film in dispenser box with slide cutter, zip safe slide cutter ( hassle-free cutting)</t>
  </si>
  <si>
    <t>FOIL, ALUMINUM:   foil, medium heavy duty, 18" x 1000', with side cutter inside box for hassele free cutting.</t>
  </si>
  <si>
    <t>FORKS, KITS, PLASTIC W/NAPKIN:   forks, plastic, heavy weight, individually wrapped polypropylene with folded napkin,  1000/case,  (bid black &amp; white)</t>
  </si>
  <si>
    <t>GLOVES, DISPOSABLE, form fitting, semi-elastic and durable. Size Large 100 per box</t>
  </si>
  <si>
    <t>LID, CLEAR DOME No hole:   use with 12-14 oz. cup,  1125/CS</t>
  </si>
  <si>
    <t>LID, CLEAR PLASTIC DOME(for 664):   top - 6-1/2" x 6-1/2" square</t>
  </si>
  <si>
    <t>LID, CLEAR PLASTIC DOME:  (for 6142),  100/CS</t>
  </si>
  <si>
    <t>LID, CLEAR PORTION 4 oz.:   fits 4 oz. base E1004,   1000/CS</t>
  </si>
  <si>
    <t>LID, CLEAR PORTION 6 oz.:   fits 6 oz. base E1006,  1000/CS</t>
  </si>
  <si>
    <t>LID, CLEAR PORTION, 1 oz.:   fits 1 oz. base E1001,  1000/CS</t>
  </si>
  <si>
    <t>LID, CLEAR PORTION, 2 oz.:  fits 20 oz. base E1002,  1000/CS</t>
  </si>
  <si>
    <t>LID, CLEAR:  lid, to fit cup, 8 oz., (styro poly-coated) food container, polypropylene, vent hole, plug fit designed to prevent leaks, to fit food hot liquid soup.</t>
  </si>
  <si>
    <t>LID, DOME, W/LOCK BACK TAB:   lid to fit 12 - 24 oz. cups, 1000/cs</t>
  </si>
  <si>
    <t>LID, FOIL-LAMINATED BOARD COVER (FOR 705):   top - 5- 17/32" x 4- 17/32"</t>
  </si>
  <si>
    <t>LID, FOIL-LAMINATED BOARD COVER (for 788-30):   8-13/32" x 5-29/32"</t>
  </si>
  <si>
    <t>LID, LARGE RED FOIL HEART, CLEAR PLASTIC DEEP DOME:   9 7/8" x 9 15/16" x 1 1/2",   100/CS</t>
  </si>
  <si>
    <t>LID, PLASTIC PORTION:  lid, clear plastic, to fit 4 oz., portion cup, 2500/CS.</t>
  </si>
  <si>
    <t>LID, SMALL HEART, CLEAR PLASTIC DOME:   5 11/16" x 5 7/8" x 3/4",   100/CS</t>
  </si>
  <si>
    <t>LID, TREE DOME:   11 - 9/16" x 9 - 1/16" x 13/16",  clear,  100/CS</t>
  </si>
  <si>
    <t>NAPKINS, MEGACARTRIDGE 98908 with initial WALL MOUNT DISPENSERS # 09023 , packed 6 cartridges per case, Kimberly Clark Only</t>
  </si>
  <si>
    <t>OCTAVIEW w/SNAP-IN PORTION CUP IN LID:   7.5"  black hinged bowl w/clear lid with 2 oz. portion cup in lid,  100 boxes/125 cups &amp; lids/CS,   UPC 10846280001545.</t>
  </si>
  <si>
    <t>PAN, 1 LB. OBLONG, ALUMINUM:   top - 5 - 9/16" x 4 - 9/16",  I.V.C.,   1000/CS</t>
  </si>
  <si>
    <t>PAN, 1/2 SIZE SHEET CAKE:   aluminum, top-17 5/8" x 12 13/16" x 1 1/4",  100/CS</t>
  </si>
  <si>
    <t>PAN, 2-1/4 LB. OBLONG, ALUMINUM:   8-7/16" x 5-15/16",  I.V.C.,  500/CS</t>
  </si>
  <si>
    <t>PAN, CAKE PAN, 8" ALUMINUM SQUARE:  bottom - 6-7/8" x 6-7/8", vertical curl</t>
  </si>
  <si>
    <t>PAN, FULL SIZE SHEET CAKE:  aluminum,  25/CS</t>
  </si>
  <si>
    <t>PLATES:   styro coated, 9", 1000/case.   Please list variety of colors with prices. NO PAPER</t>
  </si>
  <si>
    <t>PLATES:  styro coated, 6", 1000/case.  Please list variety of colors with prices. NO PAPER</t>
  </si>
  <si>
    <t>PORTION CUP, PLASTIC, 5.5 OZ.</t>
  </si>
  <si>
    <t xml:space="preserve">SERVICEWARE, BLACK, FORK, Plastic, Heavy Weight, Packed 1000/case </t>
  </si>
  <si>
    <t xml:space="preserve">SERVICEWARE, BLACK, KNIFE, Plastic, Heavy Weight, Packed 1000/case </t>
  </si>
  <si>
    <t xml:space="preserve">SERVICEWARE, BLACK, SPORK, Plastic, Heavy Weight, Packed 1000/case </t>
  </si>
  <si>
    <t>SPOONS, KITS, PLASTIC W/NAPKIN:    plastic spoon, heavy weight.  Individually wrapped polypropylene with folded napkins 1000/CS.   (Bid colors black and white)</t>
  </si>
  <si>
    <t xml:space="preserve">SERVICEWARE, BLACK, FORK, Plastic, Heavy Weight,  individually wrapped polypropylene with folded napkins, Packed 1000/case </t>
  </si>
  <si>
    <t>SPORK, PLASTIC, INDIVIDUALLY WRAPPED:   heavy weight, break &amp; bend resistant polypropylene, individually wrapped with folded napkin,  1000/CS.</t>
  </si>
  <si>
    <t>TRAYS, COMPARTMENT (DISPOSABLE):   trays, styro lunch compartment, 12 1/2 " x 8 ", six (6) compartment, 500/case .  Colors: White or sesame.</t>
  </si>
  <si>
    <t>WRAP, RED &amp; WHITE CHECK:   red &amp; white check dry wax sandwich wrap, 12" x 12",  1000 count per package.</t>
  </si>
  <si>
    <t>LID, FRUIT/VEG (DISH):   lid, universal, to fit Offer vs Serve trayclear, 3 23/32" x 3 23/32" x 9/16",  2500/CS.</t>
  </si>
  <si>
    <t>Biscuit, Refergiated,  Butter, Canned, Minium size 2 oz, to provide 1 G/B Whole Grain Rich, NO TRANS FAT</t>
  </si>
  <si>
    <t>Biscuit, Buttermilk, Refergiated, Canned, Minium size 2 oz, to provide 1 G/B Whole Grain Rich , NO TRANS FAT</t>
  </si>
  <si>
    <t>Pineapple, Canned: TIDBITS; pineapple juice packing medium;  packed to the standard of US Grade B; grown in Hawaii, Philippines, Thailand or Malaysia only; 6/#10. 106 OZ</t>
  </si>
  <si>
    <t>1/ 25 LB</t>
  </si>
  <si>
    <t>12/ 10 CT</t>
  </si>
  <si>
    <t>4/ 1 GL</t>
  </si>
  <si>
    <t>1/ 250 CT</t>
  </si>
  <si>
    <t>1/ 50 CT</t>
  </si>
  <si>
    <t>1/ 2000 CT</t>
  </si>
  <si>
    <t>6/ 24 OZ</t>
  </si>
  <si>
    <t>10/ 100 CT</t>
  </si>
  <si>
    <t>A E P/ 30530400</t>
  </si>
  <si>
    <t>1/ 18"X2000'</t>
  </si>
  <si>
    <t>A E P/ 30530700</t>
  </si>
  <si>
    <t>1/ 18"X3000'</t>
  </si>
  <si>
    <t>A E P/ 30550000</t>
  </si>
  <si>
    <t>1/ 24"X2000'</t>
  </si>
  <si>
    <t>A E P/ 30550200</t>
  </si>
  <si>
    <t>1/ 12"X2000'</t>
  </si>
  <si>
    <t>A E P/ 30550400</t>
  </si>
  <si>
    <t>ACEMART/ ARDCLPG1</t>
  </si>
  <si>
    <t>1/ EACH</t>
  </si>
  <si>
    <t>ACS/ B404</t>
  </si>
  <si>
    <t>1/ 1 EA</t>
  </si>
  <si>
    <t>ACS/ B408</t>
  </si>
  <si>
    <t>ACS/ B410A</t>
  </si>
  <si>
    <t>1/ 1 CT</t>
  </si>
  <si>
    <t>ACS/ M8016</t>
  </si>
  <si>
    <t>ACS/ M8024S</t>
  </si>
  <si>
    <t>ACS/ M8116S</t>
  </si>
  <si>
    <t>1/ 1CT</t>
  </si>
  <si>
    <t>ACS/ M8124</t>
  </si>
  <si>
    <t>ACS/ M8224</t>
  </si>
  <si>
    <t>ACS/ M8910</t>
  </si>
  <si>
    <t>ACS/ M8930</t>
  </si>
  <si>
    <t>ARTEX INTE/ APRON-RED</t>
  </si>
  <si>
    <t>BARMAID/ BMDDIS-201</t>
  </si>
  <si>
    <t>1/ EA</t>
  </si>
  <si>
    <t>BISCAYNE C/ BICTEST</t>
  </si>
  <si>
    <t>ECOLAB/ 12716</t>
  </si>
  <si>
    <t>1/ 5 GL</t>
  </si>
  <si>
    <t>HFA/ 11803</t>
  </si>
  <si>
    <t>HFA/ 11805</t>
  </si>
  <si>
    <t>HFA/ 11808</t>
  </si>
  <si>
    <t>HFA/ 51807</t>
  </si>
  <si>
    <t>NATIONAL C/ RIPU24R</t>
  </si>
  <si>
    <t>UNIVERSAL/ TYL5925</t>
  </si>
  <si>
    <t>UNIVERSAL/ TYL6092-1</t>
  </si>
  <si>
    <t>VOLRATH/ AAAUTR09</t>
  </si>
  <si>
    <t>ACEMART/ ARDCLPHS7SL</t>
  </si>
  <si>
    <t>1/ 2 EA</t>
  </si>
  <si>
    <t>ARDEN - BE/ ARDCLTPH8BE</t>
  </si>
  <si>
    <t>1/ PR</t>
  </si>
  <si>
    <t>ARDEN/ ARD2PX27-BLK</t>
  </si>
  <si>
    <t>BEST VALUE/ BVT811TG13</t>
  </si>
  <si>
    <t>GOJO TFX/ 5392-02</t>
  </si>
  <si>
    <t>2/ 1200 ML</t>
  </si>
  <si>
    <t>P&amp;G/ 16900339</t>
  </si>
  <si>
    <t>SPURRIER/ 1001/4</t>
  </si>
  <si>
    <t>SPURRIER/ 101/4</t>
  </si>
  <si>
    <t>SPURRIER/ 102/4</t>
  </si>
  <si>
    <t>SPURRIER/ 105/4</t>
  </si>
  <si>
    <t>SPURRIER/ 151/4</t>
  </si>
  <si>
    <t>SPURRIER/ 994/4</t>
  </si>
  <si>
    <t>PACKER/ 21002</t>
  </si>
  <si>
    <t>6/ 96 OZ</t>
  </si>
  <si>
    <t>RECKITT/ 4250</t>
  </si>
  <si>
    <t>SPURRIER/ 955/QT</t>
  </si>
  <si>
    <t>6/ 1 QT</t>
  </si>
  <si>
    <t>P&amp;G/ 16907017</t>
  </si>
  <si>
    <t>8/ 32 OZ</t>
  </si>
  <si>
    <t>ACS/ S096</t>
  </si>
  <si>
    <t>1/ 10 CT</t>
  </si>
  <si>
    <t>ACEMART/ LTDBMR-28</t>
  </si>
  <si>
    <t>1/ DZ</t>
  </si>
  <si>
    <t>ACS/ 434SPB</t>
  </si>
  <si>
    <t>1/ 12 CT</t>
  </si>
  <si>
    <t>JOBSELECT/ 1005-02CP</t>
  </si>
  <si>
    <t>JOBSELECT/ 1005-03-CP</t>
  </si>
  <si>
    <t>NORTHRIVER/ 4097</t>
  </si>
  <si>
    <t>12/ 1000'</t>
  </si>
  <si>
    <t>ACS/ 96-601</t>
  </si>
  <si>
    <t>1/ 20 CT</t>
  </si>
  <si>
    <t>DAYDOTS/ 40906-01-21</t>
  </si>
  <si>
    <t>1/ 25 EA</t>
  </si>
  <si>
    <t>SPURRIER/ 143/25C</t>
  </si>
  <si>
    <t>WINDSOR/ FLAW-DF</t>
  </si>
  <si>
    <t>3/ DZ</t>
  </si>
  <si>
    <t>WINDSOR/ FLAW-TEA</t>
  </si>
  <si>
    <t>SPURRIER/ 341/45P</t>
  </si>
  <si>
    <t>1/ 45 LB</t>
  </si>
  <si>
    <t>FOODHANDLR/ 22-SB52D</t>
  </si>
  <si>
    <t>50/ 52" X 80"</t>
  </si>
  <si>
    <t>FOODHANDLR/ 250-FH3L</t>
  </si>
  <si>
    <t>HFA/ 2019-70-50</t>
  </si>
  <si>
    <t>50/ 20X12X3.2</t>
  </si>
  <si>
    <t>SOUTHERN/ 23143</t>
  </si>
  <si>
    <t>A E P/ 385822W</t>
  </si>
  <si>
    <t>100/ 38 X 58</t>
  </si>
  <si>
    <t>A E P/ 385840G</t>
  </si>
  <si>
    <t>A E P/ 434720W</t>
  </si>
  <si>
    <t>100/ 43 X 47</t>
  </si>
  <si>
    <t>A E P/ 434730G</t>
  </si>
  <si>
    <t>A E P/ 434740G</t>
  </si>
  <si>
    <t>BAR MAID/ BMDDIS-202</t>
  </si>
  <si>
    <t>1/ 100 EA</t>
  </si>
  <si>
    <t>DART/ 12U16ESC</t>
  </si>
  <si>
    <t>20/ 50 CT</t>
  </si>
  <si>
    <t>DART/ 6B20</t>
  </si>
  <si>
    <t>20/ 50 CT.</t>
  </si>
  <si>
    <t>FOODHANDLE/ 20FH70</t>
  </si>
  <si>
    <t>HFA/ 321-40-100</t>
  </si>
  <si>
    <t>100/ 12X10X2.5</t>
  </si>
  <si>
    <t>JOB SELECT/ 102-204</t>
  </si>
  <si>
    <t>1/ 100 CT.</t>
  </si>
  <si>
    <t>JOB SELECT/ 102-206</t>
  </si>
  <si>
    <t>1/ 100 CT</t>
  </si>
  <si>
    <t>ROYAL/ DA2442</t>
  </si>
  <si>
    <t>ACS/ ISP01PB</t>
  </si>
  <si>
    <t>PACTIV/ Y9709H</t>
  </si>
  <si>
    <t>120/ 1 EA</t>
  </si>
  <si>
    <t>PLACESETTR/ 0TH100090000</t>
  </si>
  <si>
    <t>125/ 4 EA</t>
  </si>
  <si>
    <t>PLACESETTR/ 0TH100110000</t>
  </si>
  <si>
    <t>JOB SELECT/ 305-FH20</t>
  </si>
  <si>
    <t>144/ 1 CT</t>
  </si>
  <si>
    <t>BUSBOY/ 35000</t>
  </si>
  <si>
    <t>150/ 12.25X24</t>
  </si>
  <si>
    <t>BUSBOY/ 35040</t>
  </si>
  <si>
    <t>150/ CT</t>
  </si>
  <si>
    <t>PACTIV/ YTD199030000</t>
  </si>
  <si>
    <t>150/ 9.1X9X3.3</t>
  </si>
  <si>
    <t>A E P/ 303620W</t>
  </si>
  <si>
    <t>200/ 30 X 36</t>
  </si>
  <si>
    <t>A E P/ 365813C</t>
  </si>
  <si>
    <t>200/ 36 X 58</t>
  </si>
  <si>
    <t>A E P/ 385818C</t>
  </si>
  <si>
    <t>200/ 38 X 58</t>
  </si>
  <si>
    <t>CLEARVIEW/ YCI811100000</t>
  </si>
  <si>
    <t>200/ 9.5X9X2.7</t>
  </si>
  <si>
    <t>CLEARVIEW/ YCI811200000</t>
  </si>
  <si>
    <t>200/ 8X7X2 3/4</t>
  </si>
  <si>
    <t>CLEARVIEW/ YCI811230000</t>
  </si>
  <si>
    <t>200/ 8X8.3X2.9</t>
  </si>
  <si>
    <t>DART/ 85HT1R</t>
  </si>
  <si>
    <t>200/ 8X8X3</t>
  </si>
  <si>
    <t>DART/ 85HT3R</t>
  </si>
  <si>
    <t>200/ 8X7X3</t>
  </si>
  <si>
    <t>DART/ 90HTPF3R</t>
  </si>
  <si>
    <t>200/ 9X9</t>
  </si>
  <si>
    <t>FOODHANDLR/ 22-PB27</t>
  </si>
  <si>
    <t>200/ 27" X 37"</t>
  </si>
  <si>
    <t>PACKER/ KE-5750</t>
  </si>
  <si>
    <t>200/ 1 EA</t>
  </si>
  <si>
    <t>A E P/ 333910C</t>
  </si>
  <si>
    <t>250/ 33 X 39</t>
  </si>
  <si>
    <t>DART/ C90PST1</t>
  </si>
  <si>
    <t>250/ 9X8X3.8</t>
  </si>
  <si>
    <t>DIXIE/ 964PATH</t>
  </si>
  <si>
    <t>250/ 1 EA</t>
  </si>
  <si>
    <t>FOODHANDLR/ 20-FH60</t>
  </si>
  <si>
    <t>250/ CT CT</t>
  </si>
  <si>
    <t>FOODHANDLR/ 22-FS1824</t>
  </si>
  <si>
    <t>250/ 18" X 24"</t>
  </si>
  <si>
    <t>PACTIV/ 0TH100340000</t>
  </si>
  <si>
    <t>250/ 9X12</t>
  </si>
  <si>
    <t>PAR PAK/ 02348</t>
  </si>
  <si>
    <t>PAR PAK/ 82638</t>
  </si>
  <si>
    <t>PAR PAK/ 82639</t>
  </si>
  <si>
    <t>PAR-PAK/ 29167</t>
  </si>
  <si>
    <t>PAR-PAK/ 29250</t>
  </si>
  <si>
    <t>250/ 8.2X4.5X3</t>
  </si>
  <si>
    <t>WALLACE/ 3893</t>
  </si>
  <si>
    <t>WALLACE/ 3897</t>
  </si>
  <si>
    <t>WALLACE/ TOK-2-250BR</t>
  </si>
  <si>
    <t>DART/ C32B</t>
  </si>
  <si>
    <t>4/ 63</t>
  </si>
  <si>
    <t>DART/ C64BL</t>
  </si>
  <si>
    <t>1/ 252</t>
  </si>
  <si>
    <t>CLEARVIEW/ YCI810500000</t>
  </si>
  <si>
    <t>375/ 1 EA</t>
  </si>
  <si>
    <t>FOODHANDLR/ 100-SG14-CP</t>
  </si>
  <si>
    <t>4/ 100 CT</t>
  </si>
  <si>
    <t>FOODHANDLR/ 100-SG16-CP</t>
  </si>
  <si>
    <t>FOODHANDLR/ 104-FHCT12CP</t>
  </si>
  <si>
    <t>4/ 100 CT.</t>
  </si>
  <si>
    <t>FOODHANDLR/ 104-FHCT14CP</t>
  </si>
  <si>
    <t>FOODHANDLR/ 104-FHCT16CP</t>
  </si>
  <si>
    <t>FOLD PAK/ 26083232</t>
  </si>
  <si>
    <t>450/ PINT</t>
  </si>
  <si>
    <t>CLEARVIEW/ YCI811600000</t>
  </si>
  <si>
    <t>500/ 6"</t>
  </si>
  <si>
    <t>DART/ 12SJ20</t>
  </si>
  <si>
    <t>500/ EACH</t>
  </si>
  <si>
    <t>DART/ 20J16</t>
  </si>
  <si>
    <t>DART/ 32JL</t>
  </si>
  <si>
    <t>5/ 100 CT</t>
  </si>
  <si>
    <t>DART/ 60HT1</t>
  </si>
  <si>
    <t>500/ 5.8X6X3</t>
  </si>
  <si>
    <t>DART/ 8SJ32</t>
  </si>
  <si>
    <t>1/ 500 CT</t>
  </si>
  <si>
    <t>DART/ 99HT1R</t>
  </si>
  <si>
    <t>500/ 9.7X5.2X3</t>
  </si>
  <si>
    <t>DART/ 9PRBQR</t>
  </si>
  <si>
    <t>DART/ C53PST1</t>
  </si>
  <si>
    <t>500/ CT</t>
  </si>
  <si>
    <t>DIXIE/ DD05DL</t>
  </si>
  <si>
    <t>DIXIE/ FF3RP</t>
  </si>
  <si>
    <t>1/ 500</t>
  </si>
  <si>
    <t>DURO/ 80983</t>
  </si>
  <si>
    <t>DURO/ 80984</t>
  </si>
  <si>
    <t>DURO/ 81007</t>
  </si>
  <si>
    <t>DURO/ 81223</t>
  </si>
  <si>
    <t>FOODHANDLR/ 20-FH50</t>
  </si>
  <si>
    <t>GLENVALE/ 00318</t>
  </si>
  <si>
    <t>INVISIBOWL/ 24500</t>
  </si>
  <si>
    <t>JRMI/ STNJM1970703</t>
  </si>
  <si>
    <t>PACTIV/ OTH106010000</t>
  </si>
  <si>
    <t>500/ 8.5X11.5</t>
  </si>
  <si>
    <t>PACTIV/ YTH10500SGBX</t>
  </si>
  <si>
    <t>500/ 8.2X10.2</t>
  </si>
  <si>
    <t>PACTIV/ YTKB00090000</t>
  </si>
  <si>
    <t>PAR PAK/ 21257</t>
  </si>
  <si>
    <t>500/ 1 EA</t>
  </si>
  <si>
    <t>PAR PAK/ 21507</t>
  </si>
  <si>
    <t>500/ 6.5X3.3X3</t>
  </si>
  <si>
    <t>PAR PAK/ 21972</t>
  </si>
  <si>
    <t>PAR PAK/ 24400</t>
  </si>
  <si>
    <t>Par Pak/ 82612</t>
  </si>
  <si>
    <t>PARPAK/ 21508</t>
  </si>
  <si>
    <t>500/ 6.5X3.8X3</t>
  </si>
  <si>
    <t>PARPAK/ 24017</t>
  </si>
  <si>
    <t>500/ 1 CT</t>
  </si>
  <si>
    <t>PLACE DLX/ TK10009</t>
  </si>
  <si>
    <t>500/ 8.87"</t>
  </si>
  <si>
    <t>SQP/ 64728703</t>
  </si>
  <si>
    <t>2/ 250 CT</t>
  </si>
  <si>
    <t>WALLACE/ 3616</t>
  </si>
  <si>
    <t>DART/ C16B</t>
  </si>
  <si>
    <t>8/ 63 EA</t>
  </si>
  <si>
    <t>PLACESETTR/ 0TH10045000Y</t>
  </si>
  <si>
    <t>800/ 7 X 9</t>
  </si>
  <si>
    <t>PACTIV/ YE12</t>
  </si>
  <si>
    <t>1/ 855 CT</t>
  </si>
  <si>
    <t>SMARTSTOCK/ SSF21P</t>
  </si>
  <si>
    <t>1/ 960 CT</t>
  </si>
  <si>
    <t>SMARTSTOCK/ SSF51</t>
  </si>
  <si>
    <t>24/ 40 CT</t>
  </si>
  <si>
    <t>SMARTSTOCK/ SSK51</t>
  </si>
  <si>
    <t>SMARTSTOCK/ SSS21P</t>
  </si>
  <si>
    <t>SMARTSTOCK/ SSS51</t>
  </si>
  <si>
    <t>A E P/ A-6315</t>
  </si>
  <si>
    <t>1000/ 6X3X15"</t>
  </si>
  <si>
    <t>A E P/ HD24248N</t>
  </si>
  <si>
    <t>1000/ 24 X 24</t>
  </si>
  <si>
    <t>BAGCRAFT/ 300517</t>
  </si>
  <si>
    <t>1000/ EACH</t>
  </si>
  <si>
    <t>BAGCRAFT/ 300527</t>
  </si>
  <si>
    <t>1/ 1000 CT</t>
  </si>
  <si>
    <t>BAGCRAFT/ 300529</t>
  </si>
  <si>
    <t>CONEX/ 12P</t>
  </si>
  <si>
    <t>1/ 1000CT</t>
  </si>
  <si>
    <t>CROWN MNU/ 491</t>
  </si>
  <si>
    <t>DART/ 10B20</t>
  </si>
  <si>
    <t>DART/ 12BWWCR</t>
  </si>
  <si>
    <t>1/ 1000</t>
  </si>
  <si>
    <t>DART/ 12J12</t>
  </si>
  <si>
    <t>DART/ 12JL</t>
  </si>
  <si>
    <t>DART/ 12SL</t>
  </si>
  <si>
    <t>DART/ 14J16</t>
  </si>
  <si>
    <t>DART/ 14N</t>
  </si>
  <si>
    <t>DART/ 16J16</t>
  </si>
  <si>
    <t>DART/ 16K</t>
  </si>
  <si>
    <t>DART/ 16RCL</t>
  </si>
  <si>
    <t>DART/ 16U16ESC</t>
  </si>
  <si>
    <t>DART/ 20JL</t>
  </si>
  <si>
    <t>DART/ 35BWWC</t>
  </si>
  <si>
    <t>DART/ 4J4</t>
  </si>
  <si>
    <t>DART/ 4J6</t>
  </si>
  <si>
    <t>DART/ 5BWWC</t>
  </si>
  <si>
    <t>8/ 125 CT</t>
  </si>
  <si>
    <t>DART/ 5BWWQ</t>
  </si>
  <si>
    <t>DART/ 6J6</t>
  </si>
  <si>
    <t>DART/ 6JL</t>
  </si>
  <si>
    <t>DART/ 6PWCR</t>
  </si>
  <si>
    <t>DART/ 6SJ12</t>
  </si>
  <si>
    <t>DART/ 8B20</t>
  </si>
  <si>
    <t>DART/ 8J8</t>
  </si>
  <si>
    <t>DART/ 8SJ20</t>
  </si>
  <si>
    <t>DART/ TP9R</t>
  </si>
  <si>
    <t>DIXIE/ CC5</t>
  </si>
  <si>
    <t>DIXIE/ DD05C</t>
  </si>
  <si>
    <t>DIXIE/ RP258</t>
  </si>
  <si>
    <t>4/ 250 EA</t>
  </si>
  <si>
    <t>FOODHANDLR/ 21-0606</t>
  </si>
  <si>
    <t>HANDI-SIZE/ HS1000</t>
  </si>
  <si>
    <t>JOB SELECT/ 100-216</t>
  </si>
  <si>
    <t>10/ 100 EA</t>
  </si>
  <si>
    <t>JOB SELECT/ 102212</t>
  </si>
  <si>
    <t>JOB SELECT/ 102-214</t>
  </si>
  <si>
    <t>10/ 100 CT.</t>
  </si>
  <si>
    <t>JOB SELECT/ 102-216</t>
  </si>
  <si>
    <t>JOB SELECT/ 104-GB4</t>
  </si>
  <si>
    <t>JOB SELECT/ 104-GB6</t>
  </si>
  <si>
    <t>JOBSELECT/ 100-218</t>
  </si>
  <si>
    <t>JOBSELECT/ 104-GB2</t>
  </si>
  <si>
    <t>NORTH RIVR/ 2569</t>
  </si>
  <si>
    <t>20/ 500 CT</t>
  </si>
  <si>
    <t>OTIS SPUNK/ 94239</t>
  </si>
  <si>
    <t>PACKER/ 75003991</t>
  </si>
  <si>
    <t>PACTIV/ YPDL20CNH</t>
  </si>
  <si>
    <t>PAR-PAK/ 21878</t>
  </si>
  <si>
    <t>PARPAK/ 21879</t>
  </si>
  <si>
    <t>1/ 1000 EA</t>
  </si>
  <si>
    <t>PAR-PAK/ 21896</t>
  </si>
  <si>
    <t>1000/ 6.5X5X1.5</t>
  </si>
  <si>
    <t>PARPAK/ 21903</t>
  </si>
  <si>
    <t>PAR-PAK/ 21939</t>
  </si>
  <si>
    <t>1000/ 7X5.3X1.3</t>
  </si>
  <si>
    <t>ParPak/ 21980</t>
  </si>
  <si>
    <t>PLACE DLX/ YTK100120000</t>
  </si>
  <si>
    <t>1000/ 12 OZ</t>
  </si>
  <si>
    <t>SQP/ 64728701</t>
  </si>
  <si>
    <t>4/ 250 CT</t>
  </si>
  <si>
    <t>SQP/ 64728702</t>
  </si>
  <si>
    <t>SQP/ 64728708</t>
  </si>
  <si>
    <t>WALLACE/ 3540/3640</t>
  </si>
  <si>
    <t>WALLACE/ 3542/3642</t>
  </si>
  <si>
    <t>WALLACE/ 3550</t>
  </si>
  <si>
    <t>WALLACE/ 3600</t>
  </si>
  <si>
    <t>WALLACE/ 3600B</t>
  </si>
  <si>
    <t>WALLACE/ 3603</t>
  </si>
  <si>
    <t>WALLACE/ 3605/6405</t>
  </si>
  <si>
    <t>WALLACE/ 3609/3610</t>
  </si>
  <si>
    <t>WALLACE/ 3641/3541</t>
  </si>
  <si>
    <t>WALLACE/ 3643</t>
  </si>
  <si>
    <t>WALLACE/ 3647</t>
  </si>
  <si>
    <t>WALLACE/ 3650</t>
  </si>
  <si>
    <t>WALLACE/ 3651</t>
  </si>
  <si>
    <t>WALLACE/ 3652</t>
  </si>
  <si>
    <t>WALLACE/ 3740/3840</t>
  </si>
  <si>
    <t>WALLACE/ 3742/3842</t>
  </si>
  <si>
    <t>WALLACE/ 3744</t>
  </si>
  <si>
    <t>WALLACE/ 3930</t>
  </si>
  <si>
    <t>WALLACE/ 3931</t>
  </si>
  <si>
    <t>AJM/ 10100111</t>
  </si>
  <si>
    <t>12/ 100 CT</t>
  </si>
  <si>
    <t>PAR PAK/ 21960</t>
  </si>
  <si>
    <t>1/ 1500</t>
  </si>
  <si>
    <t>BAGCRAFT/ 300815</t>
  </si>
  <si>
    <t>4/ 500CT</t>
  </si>
  <si>
    <t>BAGCRAFT/ 300852</t>
  </si>
  <si>
    <t>4/ 500 CT</t>
  </si>
  <si>
    <t>BAGCRAFT/ 300853</t>
  </si>
  <si>
    <t>BAGCRAFT/ 450003</t>
  </si>
  <si>
    <t>FOODHANDLR/ 20-012M</t>
  </si>
  <si>
    <t>FOODHANDLR/ 21-55</t>
  </si>
  <si>
    <t>2000/ 5.5"X5.5"</t>
  </si>
  <si>
    <t>FOODHANDLR/ 21-6709</t>
  </si>
  <si>
    <t>2000/ 6.5" X 7"</t>
  </si>
  <si>
    <t>FOODHANDLR/ 21-6710HB</t>
  </si>
  <si>
    <t>2000/ CT.</t>
  </si>
  <si>
    <t>FOODHANDLR/ 21-6714CK</t>
  </si>
  <si>
    <t>PAR PAK/ 21835</t>
  </si>
  <si>
    <t>1/ 2000 EA</t>
  </si>
  <si>
    <t>PAR PAK/ 21860</t>
  </si>
  <si>
    <t>PAR PAK/ 21935</t>
  </si>
  <si>
    <t>DIXIE/ 58PATH</t>
  </si>
  <si>
    <t>24/ 100 CT</t>
  </si>
  <si>
    <t>DIXIE/ P055TRANSLUC</t>
  </si>
  <si>
    <t>12/ 200 CT</t>
  </si>
  <si>
    <t>PACTIV/ YLS2FR</t>
  </si>
  <si>
    <t>PACTIV/ YLS3FR</t>
  </si>
  <si>
    <t>1/ 2400 CT</t>
  </si>
  <si>
    <t>PACTIV/ YS200</t>
  </si>
  <si>
    <t>2400/ 2 OZ</t>
  </si>
  <si>
    <t>PACTIV/ YS400</t>
  </si>
  <si>
    <t>12/ 200 EA</t>
  </si>
  <si>
    <t>PACTIV/ YE5</t>
  </si>
  <si>
    <t>1/ 2430 CT</t>
  </si>
  <si>
    <t>DART/ 325PC</t>
  </si>
  <si>
    <t>1/ 2500CT</t>
  </si>
  <si>
    <t>PACTIV/ YLS1FR</t>
  </si>
  <si>
    <t>1/ 2500 CT</t>
  </si>
  <si>
    <t>PACTIV/ YLS5FR</t>
  </si>
  <si>
    <t>PACTIV/ YS550</t>
  </si>
  <si>
    <t>PAR PAK/ 21821</t>
  </si>
  <si>
    <t>2500/ 3.1X3.1X1</t>
  </si>
  <si>
    <t>PAR PAK/ 21822</t>
  </si>
  <si>
    <t>2500/ 3.5X3.5X1</t>
  </si>
  <si>
    <t>PAR PAK/ 21926</t>
  </si>
  <si>
    <t>2500/ 3.1X1"</t>
  </si>
  <si>
    <t>PAR PAK/ 21927</t>
  </si>
  <si>
    <t>PAR PAK/ 29332</t>
  </si>
  <si>
    <t>PAR PAK/ 29929</t>
  </si>
  <si>
    <t>PARPAK/ 21828</t>
  </si>
  <si>
    <t>1/ 2500  CT</t>
  </si>
  <si>
    <t>NORTH RIVR/ 4073</t>
  </si>
  <si>
    <t>30/ 85 SHEET</t>
  </si>
  <si>
    <t>HFA/ 59100</t>
  </si>
  <si>
    <t>6/ 500 CT</t>
  </si>
  <si>
    <t>North Rivr/ 2699</t>
  </si>
  <si>
    <t>3000/ 15 X 17</t>
  </si>
  <si>
    <t>DECOR/ 1751</t>
  </si>
  <si>
    <t>4000/ 9.25X 9.5</t>
  </si>
  <si>
    <t>NORTH RIVR/ 2222</t>
  </si>
  <si>
    <t>4000/ 1 CT</t>
  </si>
  <si>
    <t>ENVISION/ 26401</t>
  </si>
  <si>
    <t>12/ 350 CT</t>
  </si>
  <si>
    <t>BAGCRAFT/ 057700</t>
  </si>
  <si>
    <t>5/ 1000 CT</t>
  </si>
  <si>
    <t>PACTIV/ YS100</t>
  </si>
  <si>
    <t>5000/ 1 OZ</t>
  </si>
  <si>
    <t>SOLO/ 200-2050</t>
  </si>
  <si>
    <t>5000/ 2 OZ</t>
  </si>
  <si>
    <t>SOLO/ P100E</t>
  </si>
  <si>
    <t>KIM CLARK/ 15409890</t>
  </si>
  <si>
    <t>5250/ 8.4X6.5</t>
  </si>
  <si>
    <t>NORTH RIVR/ 2629</t>
  </si>
  <si>
    <t>6000/ 12 X 13</t>
  </si>
  <si>
    <t>NorthRiver/ 4802</t>
  </si>
  <si>
    <t>12/ 500</t>
  </si>
  <si>
    <t>NORTH RIVR/ 2581</t>
  </si>
  <si>
    <t>8000/ 9 X 12</t>
  </si>
  <si>
    <t>JRMI/ STNSL1460501</t>
  </si>
  <si>
    <t>24/ 500 CT</t>
  </si>
  <si>
    <t>3709/ 3709</t>
  </si>
  <si>
    <t>1000/ 1 BX</t>
  </si>
  <si>
    <t>6112/ 6112</t>
  </si>
  <si>
    <t>1000/ 1 CA</t>
  </si>
  <si>
    <t>6113/ 6113</t>
  </si>
  <si>
    <t>CREATIVE/ 0865612-PS94</t>
  </si>
  <si>
    <t>100/ 8X7.5X3.2</t>
  </si>
  <si>
    <t>DART/ 20U16ESC</t>
  </si>
  <si>
    <t>500/ 1 CA</t>
  </si>
  <si>
    <t>DART/ CH24DED</t>
  </si>
  <si>
    <t>1/ 200 CA</t>
  </si>
  <si>
    <t>Newspring/ E504</t>
  </si>
  <si>
    <t>1/ 500 EA</t>
  </si>
  <si>
    <t>Newspring/ E506</t>
  </si>
  <si>
    <t>Newspring/ YE501</t>
  </si>
  <si>
    <t>Newspring/ YE502</t>
  </si>
  <si>
    <t>Pactiv/ 600680</t>
  </si>
  <si>
    <t>Pactiv/ 614255</t>
  </si>
  <si>
    <t>Pactiv/ L705</t>
  </si>
  <si>
    <t>Pactiv/ P6021</t>
  </si>
  <si>
    <t>Pactiv/ P6055</t>
  </si>
  <si>
    <t>Pactiv/ P6142</t>
  </si>
  <si>
    <t>Pactiv/ P690</t>
  </si>
  <si>
    <t>Pactiv/ TK10006</t>
  </si>
  <si>
    <t>1000/ 6 CA</t>
  </si>
  <si>
    <t>Pactiv/ Y66435</t>
  </si>
  <si>
    <t>1/ 300 EA</t>
  </si>
  <si>
    <t>Pactiv/ Y70530</t>
  </si>
  <si>
    <t>1/ 1200 EA</t>
  </si>
  <si>
    <t>Pactiv/ Y78830</t>
  </si>
  <si>
    <t>1/ 400 EA</t>
  </si>
  <si>
    <t>Pactiv/ YL788</t>
  </si>
  <si>
    <t>Pactiv/ YP1214C</t>
  </si>
  <si>
    <t>540/ 12 OZ</t>
  </si>
  <si>
    <t>Pactiv/ YP664</t>
  </si>
  <si>
    <t>1/ 252 EA</t>
  </si>
  <si>
    <t>SOLO/ RTP9RBARE</t>
  </si>
  <si>
    <t>1/ 1000 CA</t>
  </si>
  <si>
    <t>ALPHA GOLD / 671000 / 12/ 16 IN</t>
  </si>
  <si>
    <t>ALPHA GOLD / 1501WG / 12/ 49.60 OZ</t>
  </si>
  <si>
    <t>ALPHA GOLD / 671020 / 12/ 49.60 OZ</t>
  </si>
  <si>
    <t>ALPHA GOLD / 2001WG / 12/ 49.60 OZ</t>
  </si>
  <si>
    <t>ALPHA GOLD / 685030 / 12/ 12X16 IN</t>
  </si>
  <si>
    <t>ALPHA / 2251WG / 12/ 16  EA</t>
  </si>
  <si>
    <t>ALPHA GOLD / 2851WG / 12/ 49.60 OZ</t>
  </si>
  <si>
    <t>ALPHAFOODS / 2891WG / 12/ 16 CT</t>
  </si>
  <si>
    <t>ALPHA GOLD / 4251WG / 12/ 16 EA</t>
  </si>
  <si>
    <t>ALPHA FOOD / 5551WG / 12/ 16 EA</t>
  </si>
  <si>
    <t>ALPHA / C6021WG / 80/ 4.60 CT</t>
  </si>
  <si>
    <t>ALPHA GOLD / C6041WG / 80/ 4.98 OZ</t>
  </si>
  <si>
    <t>ALPHA GOLD / C6061WG / 80/ 5.18 OZ</t>
  </si>
  <si>
    <t>ALPHA GOLD / 671400 / 40/ 10.35 OZ</t>
  </si>
  <si>
    <t>ALPHA / C7021WG / 40/ 9.76 OZ</t>
  </si>
  <si>
    <t>ALPHA FOOD / C7041 / 40/ 10.3 OZ</t>
  </si>
  <si>
    <t>ALPHA GOLD / C7041WG / 40/ 10.36 OZ</t>
  </si>
  <si>
    <t>ASIAN FOOD / 72001 / 6/ 5 LB</t>
  </si>
  <si>
    <t>ASIAN FOOD / 72003 / 6/ 7.15 LB</t>
  </si>
  <si>
    <t>ASIAN FOOD / 72005 / 6/ 7.15 LB</t>
  </si>
  <si>
    <t>ASIAN FOOD / 73001 / 6/ 7.15 LB</t>
  </si>
  <si>
    <t>ASAIN FOOD / 73002 / 6/ 7.15 LB</t>
  </si>
  <si>
    <t>ASIAN FOOD / 73003 / 6/ 7.15 LB</t>
  </si>
  <si>
    <t>ASIAN FOOD / 73004 / 6/ 7.15 LB</t>
  </si>
  <si>
    <t>ASIAN FOOD / 78800 / 8/ 5 LB</t>
  </si>
  <si>
    <t>ASIAN FOOD / 80001 / 4/ 5.04 LB</t>
  </si>
  <si>
    <t>EXCEL / 10379 / 8/ 31.9 OZ</t>
  </si>
  <si>
    <t>POTATO / 10426 / 12/ 28 OZ</t>
  </si>
  <si>
    <t>BASIC AMR / 20922 / 6/ 2.25 LB.</t>
  </si>
  <si>
    <t>BASIC AMR / 76468 / 12/ 28 OZ</t>
  </si>
  <si>
    <t>BONGARDS / 10038 / 4/ 5 LB</t>
  </si>
  <si>
    <t>BONGARD / 40293 / 168/ 1  OZ</t>
  </si>
  <si>
    <t>BONGARD / 0 / 168/ 1 OZ</t>
  </si>
  <si>
    <t>BONGARDS / 75507 / 4/ 5 LB</t>
  </si>
  <si>
    <t>BONGARDS / 75571 / 4/ 5 LB</t>
  </si>
  <si>
    <t>BOSCO / 702011-1120 / 144/ 57 GM</t>
  </si>
  <si>
    <t>BOSCO / 702110-1120 / 108/ 7"</t>
  </si>
  <si>
    <t>BOSCO / 702372-1120 / 72/ 3.95 OZ</t>
  </si>
  <si>
    <t>BOSCO / 3114 / 144/ 4 IN</t>
  </si>
  <si>
    <t>SUNNYFRESH / 40005 / 4/ 5 LB</t>
  </si>
  <si>
    <t>SUNNY FRES / 10085 / 6/ 5 LB</t>
  </si>
  <si>
    <t>SUNNY FRES / 40176 / 225/ 2.1 OZ</t>
  </si>
  <si>
    <t>SUNNY FRSH / 40184 / 225/ 2.1 OZ</t>
  </si>
  <si>
    <t>SUNNY FRSH / 40827 / 4/ 5 LB</t>
  </si>
  <si>
    <t>SUNNY FRSH / 40828 / 4/ 5 LB</t>
  </si>
  <si>
    <t>SUNNYFRESH / 40275 / 75/ 3.1 OZ</t>
  </si>
  <si>
    <t>SUNNY FR / 40263 / 96/ 3.35 OZ</t>
  </si>
  <si>
    <t>SUNNY FRES / 40081 / 110/ 2.9 OZ</t>
  </si>
  <si>
    <t>GILARDI / 16272-20113 / 96/ 4.5 OZ</t>
  </si>
  <si>
    <t>GILARDI / 16272-20114 / 96/ 4.5 OZ</t>
  </si>
  <si>
    <t>THE MAX / 77387-12602 / 192/ 1.93 OZ</t>
  </si>
  <si>
    <t>MAX / 12646 / 60/ 4.8 OZ</t>
  </si>
  <si>
    <t>LAMBWESTON / 33230 / 1/ 40 LB</t>
  </si>
  <si>
    <t>LAMBWESTON / D0073 / 6/ 5 LB</t>
  </si>
  <si>
    <t>SEASONED / D23 / 6/ 4.5 LB</t>
  </si>
  <si>
    <t>SUPREME / H30 / 6/ 5 LB</t>
  </si>
  <si>
    <t>SWT THINGS / L0082 / 3/ 5  LB</t>
  </si>
  <si>
    <t>SWT THINGS / L0084 / 5/ 3 LB</t>
  </si>
  <si>
    <t>SWT THINGS / L0090 / 5/ 3 LB</t>
  </si>
  <si>
    <t>SWT THINGS / L0094 / 6/ 2.5 LB</t>
  </si>
  <si>
    <t>SWT THINGS / L0097 / 3/ 5 LB</t>
  </si>
  <si>
    <t>SWT THINGS / M0007 / 12/ 32 OZ</t>
  </si>
  <si>
    <t>SUPREME / N88 / 6/ 5 LB</t>
  </si>
  <si>
    <t>LAMBWESTON / S15 / 6/ 4.5 #</t>
  </si>
  <si>
    <t>STEALTH / S34 / 6/ 4.5 LB</t>
  </si>
  <si>
    <t>LAMBWESTON / S57 / 6/ 5 LB</t>
  </si>
  <si>
    <t>GEN 7 / X12 / 6/ 4 LB</t>
  </si>
  <si>
    <t>GEN 7 / X14 / 6/ 4.5 LB</t>
  </si>
  <si>
    <t>GOLD KIST / 6153 / 1/ 30 LB</t>
  </si>
  <si>
    <t>GOLD KIST / 6253 / 1/ 30 LB</t>
  </si>
  <si>
    <t>GOLD KIST / 06654 / 156/ 3.05 OZ</t>
  </si>
  <si>
    <t>CHRIS P / 07516 / 1/ 30 LB</t>
  </si>
  <si>
    <t>CHRIS P / 07517 / 1/ 30 LB</t>
  </si>
  <si>
    <t>CHRIS P / 7518 / 1/ 30 LB</t>
  </si>
  <si>
    <t>GOLD KIST / 7520 / 106/ 3 OZ</t>
  </si>
  <si>
    <t>GOLD KIST / 06981 / 1/ 20 LB</t>
  </si>
  <si>
    <t>GOLD KIST / 66660 / 156/ 3.05 OZ</t>
  </si>
  <si>
    <t>GOLD KIST / 69160 / 1/ 20 LB</t>
  </si>
  <si>
    <t>GOLD KIST / 110452 / 1/ 30 LB</t>
  </si>
  <si>
    <t>GOLDKIST / 110458 / 108/ 4.3 OZ</t>
  </si>
  <si>
    <t>VIKING / 06533C / 1/ 10.35 LB</t>
  </si>
  <si>
    <t>Viking / 0 / 160/ 1 OZ</t>
  </si>
  <si>
    <t>VIKING / 1089271 / 1/ 10.35 LB</t>
  </si>
  <si>
    <t>VIKING / 1089870 / 1/ 18 LB</t>
  </si>
  <si>
    <t>VIKING / 1089871 / 1/ 20 LB</t>
  </si>
  <si>
    <t>VIKING / 1089872 / 1/ 20 LB</t>
  </si>
  <si>
    <t>VIKING / 1089874 / 1/ 18 LB</t>
  </si>
  <si>
    <t>AMER PRIDE / 53068 / 1/ 20 LB</t>
  </si>
  <si>
    <t>AMER PRIDE / 53248 / 1/ 20 LB</t>
  </si>
  <si>
    <t>AMER PRIDE / 53258 / 1/ 20 LB</t>
  </si>
  <si>
    <t>AMER PRIDE / 53328 / 1/ 20 LB</t>
  </si>
  <si>
    <t>IDAHOAN / 3132 / 12/ 26 OZ</t>
  </si>
  <si>
    <t>IDAHOAN / 2970000316 / 6/ 4.687 LT</t>
  </si>
  <si>
    <t>IDAHOAN / 8083 / 6/ 2.125 LB</t>
  </si>
  <si>
    <t>IDAHOAN / 0 / 12/ 20.35 OZ</t>
  </si>
  <si>
    <t>IDAHOAN / 2970000889 / 12/ 20.35 OZ</t>
  </si>
  <si>
    <t>IDAHOAN / 2970025313 / 12/ 25.2 OZ</t>
  </si>
  <si>
    <t>INTEGRATED / 104000 / 72/ 3.69 OZ</t>
  </si>
  <si>
    <t>INTEGRATED / 131000 / 72/ 3.19 OZ</t>
  </si>
  <si>
    <t>INTEGRATED / 134000 / 72/ 4.19 OZ</t>
  </si>
  <si>
    <t>INTEGRATED / C16070GLZ / 100/ 3.3 OZ</t>
  </si>
  <si>
    <t>HOT OFF GR / 361000 / 100/ 2.11 OZ</t>
  </si>
  <si>
    <t>INTEGRATED / 363000 / 100/ 4.63 OZ</t>
  </si>
  <si>
    <t>INTEGRATED / 270019 / 50/ 4.6 OZ</t>
  </si>
  <si>
    <t>HOT OFF TH / 703003 / 72/ 4.24 OZ</t>
  </si>
  <si>
    <t>INTEGRATED / 704001 / 72/ 5 OZ</t>
  </si>
  <si>
    <t>INTEGRATED / C80916 / 72/ 2.65 OZ</t>
  </si>
  <si>
    <t>INTEGRATED / 827005 / 72/ 3.82 OZ</t>
  </si>
  <si>
    <t>INTEGRATED / 827051 / 72/ 3.82 OZ</t>
  </si>
  <si>
    <t>JENNIE-O / 202524 / 4/ 6 LB</t>
  </si>
  <si>
    <t>JENNIE-O / 2031 / 8/ 3.125 LBS</t>
  </si>
  <si>
    <t>JENNIE-O / 2095 / 12/ 1 LB</t>
  </si>
  <si>
    <t>JENNIE-O / 2099 / 12/ 1 LB</t>
  </si>
  <si>
    <t>JENNIE-O / 213012 / 6/ 2 LB</t>
  </si>
  <si>
    <t>JENNIE-O / 217804 / 4/ 11.2 LB</t>
  </si>
  <si>
    <t>Jennie O / 0 / 4/ 6.2 LB</t>
  </si>
  <si>
    <t>JENNIE-O / 236440 / 4/ 9.6 LB</t>
  </si>
  <si>
    <t>JENNIE-O / 256521 / 4/ 5.25 LB</t>
  </si>
  <si>
    <t>JENNIE-O / 2711-06 / 12/ 50 CT</t>
  </si>
  <si>
    <t>JENNIE-O / 284028 / 4/ 7 LB</t>
  </si>
  <si>
    <t>JENNIE O / 284728 / 4/ 7 LB</t>
  </si>
  <si>
    <t>JENNIE-O / 284828 / 4/ 7 LB</t>
  </si>
  <si>
    <t>JENNIE-O / 2853-28 / 4/ 7 LB</t>
  </si>
  <si>
    <t>JENNIE-O / 2856-28 / 4/ 7 LB</t>
  </si>
  <si>
    <t>JENNIE-O / 2872-28 / 4/ 7 LB</t>
  </si>
  <si>
    <t>JENNIE-O / 6132 / 160/ 1.025 OZ</t>
  </si>
  <si>
    <t>JENNIE-O / 6399-30 / 6/ 5 LB</t>
  </si>
  <si>
    <t>Jennie-O / 0 / 8/ 5 LB</t>
  </si>
  <si>
    <t>JENNIE-O / 6409 / 2/ 5 LB</t>
  </si>
  <si>
    <t>JENNIE-O / 6423 / 2/ 5 LB</t>
  </si>
  <si>
    <t>LAND O LAK / 25104 / 4/ 5 LB</t>
  </si>
  <si>
    <t>LANDOLAKE / 39911 / 140/ 3 OZ</t>
  </si>
  <si>
    <t>LANDOLAKE / 39912 / 140/ 3  OZ</t>
  </si>
  <si>
    <t>LANDOLAKES / 39940 / 6/ 106 OZ</t>
  </si>
  <si>
    <t>LANDOLAKES / 39941 / 6/ 106 OZ</t>
  </si>
  <si>
    <t>LANDOLAKE / 39944 / 6/ 106 OZ</t>
  </si>
  <si>
    <t>LANDOLAKES / 41698 / 4/ 5 LB</t>
  </si>
  <si>
    <t>LANDOLAKE / 41725 / 4/ 5 LB</t>
  </si>
  <si>
    <t>LANDOLAKES / 41728 / 4/ 5 LB</t>
  </si>
  <si>
    <t>LANDOLAKES / 41749 / 4/ 5 LB</t>
  </si>
  <si>
    <t>LANDOLAKES / 43274 / 6/ 5 LB</t>
  </si>
  <si>
    <t>LANDOLAKE / 43277 / 6/ 5 LB</t>
  </si>
  <si>
    <t>LANDOLAKE / 44113 / 200/ 1 OZ</t>
  </si>
  <si>
    <t>LANDOLAKE / 44114 / 200/ 1  OZ</t>
  </si>
  <si>
    <t>LANDOLAKES / 44224 / 8/ 1.5 LB</t>
  </si>
  <si>
    <t>LANDOLAKE / 44238 / 8/ 1.5 LB</t>
  </si>
  <si>
    <t>LANDOLAKE / 44261 / 8/ 1.5 LB</t>
  </si>
  <si>
    <t>LANDOLAKE / 44877 / 168/ 1 OZ</t>
  </si>
  <si>
    <t>LANDOLAKES / 44878 / 168/ 1 OZ</t>
  </si>
  <si>
    <t>LANDOLAKE / 44879 / 168/ 1 OZ</t>
  </si>
  <si>
    <t>LANDOLAKES / 44881 / 168/ 1 OZ</t>
  </si>
  <si>
    <t>LANDOLAKE / 44889 / 168/ 1 OZ</t>
  </si>
  <si>
    <t>LANDOLAKES / 46240 / 6/ 5  LB</t>
  </si>
  <si>
    <t>LANDOLAKES / 46253 / 6/ 5 LB</t>
  </si>
  <si>
    <t>LANDOLAKES / 46255 / 6/ 5 LB</t>
  </si>
  <si>
    <t>LANDOLAKES / 46268 / 6/ 5 LB</t>
  </si>
  <si>
    <t>LANDOLAKE / 46288 / 6/ 5 LB</t>
  </si>
  <si>
    <t>LANDOLAKES / 48174 / 6/ 5 LB</t>
  </si>
  <si>
    <t>LANDOLAKES / 59701 / 168/ 1 OZ</t>
  </si>
  <si>
    <t>LANDOLAKES / 59703 / 168/ 1 OZ</t>
  </si>
  <si>
    <t>LOS CABOS / 68765 / 48/ 5.2 OZ</t>
  </si>
  <si>
    <t>MICHAEL'S / 4602514688 / 175/ 2 OZ</t>
  </si>
  <si>
    <t>MICHAEL'S / 14689 / 175/ 2.1OZ</t>
  </si>
  <si>
    <t>PAPETTI'S / 30020 / 120/ 1.5 OZ</t>
  </si>
  <si>
    <t>PAPETTI'S / 30101 / 144/ 1 OZ</t>
  </si>
  <si>
    <t>MICHAEL FO / 54232 / 6/ 5  LB</t>
  </si>
  <si>
    <t>MICHAEL'S / 4602570022 / 360/ 1 OZ</t>
  </si>
  <si>
    <t>PAPPETI'S / 85017 / 300/ 1.25 OZ</t>
  </si>
  <si>
    <t>PAPETTI'S / 85018 / 12/ 12 CT</t>
  </si>
  <si>
    <t>MGWALDBAUM / 85037 / 144/ 2 OZ.</t>
  </si>
  <si>
    <t>MICHAEL'S / 4602575014 / 144/ 2.9 OZ</t>
  </si>
  <si>
    <t>PAPETTI'S / 85803 / 300/ .86 OZ</t>
  </si>
  <si>
    <t>MICHAEL'S / 4602575016 / 100/ 2.6 OZ</t>
  </si>
  <si>
    <t>MICHAEL'S / 4602575009 / 144/ 2.9 OZ</t>
  </si>
  <si>
    <t>MICHAEL'S / 4602575010 / 85/ 2.9 OZ</t>
  </si>
  <si>
    <t>MICHAEL'S / 4602575013 / 85/ 2.9 OZ</t>
  </si>
  <si>
    <t>MICHAEL'S / 460258620400 / 16/ 2 EA</t>
  </si>
  <si>
    <t>NARDONES / 16WPS2 / 8/ 40 OZ</t>
  </si>
  <si>
    <t>NARDONES / 16WPSBC / 8/ 36.8 OZ</t>
  </si>
  <si>
    <t>NARDONES / 16WSUP2 / 8/ 46 OZ</t>
  </si>
  <si>
    <t>NARDONES / 40WRMNY2 / 40/ 5.35 OZ</t>
  </si>
  <si>
    <t>NARDONE'S / 40WRMP1NY2 / 40/ 5.4 OZ</t>
  </si>
  <si>
    <t>NARDONES / 5WRMNY2 / 60/ 5.35 OZ</t>
  </si>
  <si>
    <t>NARDONES / 5WRMP1NY2 / 60/ 5.4 OZ</t>
  </si>
  <si>
    <t>NARDONES / 60WUM2 / 60/ 5.5 OZ</t>
  </si>
  <si>
    <t>NARDONES / 625WRM2 / 60/ 5.4 OZ</t>
  </si>
  <si>
    <t>NARDONES / 625WRMP2 / 60/ 5.5 OZ</t>
  </si>
  <si>
    <t>NARDONES / 72WWSCMP2 / 70/ 4.95 OZ</t>
  </si>
  <si>
    <t>NARDONES / 7WRM / 48/ 9.95 OZ</t>
  </si>
  <si>
    <t>NARDONES / 7WRMP / 48/ 9.55 OZ</t>
  </si>
  <si>
    <t>NARDONES / 80WS100 / 80/ 3.2 OZ</t>
  </si>
  <si>
    <t>NARDONES / 80WSGA100 / 80/ 3.2 OZ</t>
  </si>
  <si>
    <t>NARDONES / 96WBB1 / 96/ 2.95 OZ</t>
  </si>
  <si>
    <t>NARDONES / 96WBBS / 96/ 3.8 OZ</t>
  </si>
  <si>
    <t>NARDONES / 96WBPBMSG / 96/ 3.36 OZ</t>
  </si>
  <si>
    <t>NARDONES / 96WGUM4X6 / 96/ 4.2 OZ</t>
  </si>
  <si>
    <t>NARDONES / 96WW2 4X6 / 96/ 5 OZ</t>
  </si>
  <si>
    <t>NARDONES / 96WWED2 / 96/ 5 OZ</t>
  </si>
  <si>
    <t>NARDONES / 96WWEDP2 / 96/ 5 OZ</t>
  </si>
  <si>
    <t>NARDONES / 96WWP24X6 / 96/ 5 OZ</t>
  </si>
  <si>
    <t>NARDONES / M96WBBS / 96/ 3.80 OZ</t>
  </si>
  <si>
    <t>NATIONAL / 1760 / 120/ 4.5 OZ</t>
  </si>
  <si>
    <t>NATIONAL / A1490-235A / 96/ 4.5 OZ</t>
  </si>
  <si>
    <t>NATIONAL / A1500-282A / 96/ 4.5 OZ</t>
  </si>
  <si>
    <t>NATIONAL / A1510-282A / 96/ 4.5 OZ</t>
  </si>
  <si>
    <t>NATIONAL / A1590-235A / 96/ 4.5 OZ</t>
  </si>
  <si>
    <t>NAT FOOD / A3500 / 96/ 4.5 OZ</t>
  </si>
  <si>
    <t>NATIONAL / A3510-235A / 96/ 4.5 OZ</t>
  </si>
  <si>
    <t>NATIONAL / A3530-235A / 96/ 4.5 OZ</t>
  </si>
  <si>
    <t>NATIONAL / 60450 / 120/ 2.2 OZ</t>
  </si>
  <si>
    <t>PTRSN FARM / 203102 / 100/ 2 OZ</t>
  </si>
  <si>
    <t>RED GOLD / REDSC99 / 6/ #10</t>
  </si>
  <si>
    <t>RED GOLD / REDNA1Z / 250/ 1 OZ</t>
  </si>
  <si>
    <t>RED GOLD / REDSC2ZC84 / 84/ 3 OZ</t>
  </si>
  <si>
    <t>RED GOLD / REDY51Z / 250/ 1 OZ</t>
  </si>
  <si>
    <t>REDPACK / REDNA2ZC84 / 84/ 2.5 OZ</t>
  </si>
  <si>
    <t>TASTY BRAN / 00808WG / 120/ 3.5OZ</t>
  </si>
  <si>
    <t>TASTY BRAN / 00822WG / 4/ 6.5 LB</t>
  </si>
  <si>
    <t>TASTY BRAN / 00834WG / 221/ 2.17 OZ</t>
  </si>
  <si>
    <t>TYSON / 18186-328 / 1/ 20.99 LB</t>
  </si>
  <si>
    <t>TYSON / 19777-328 / 2/ 5 LB</t>
  </si>
  <si>
    <t>TYSON / 19957-328 / 4/ 5 LB</t>
  </si>
  <si>
    <t>TYSON / 20980-328 / 6/ 2 LB</t>
  </si>
  <si>
    <t>TYSON / 21045-328 / 6/ 2  LB</t>
  </si>
  <si>
    <t>TYSON / 21048-328 / 100/ 4.4  OZ</t>
  </si>
  <si>
    <t>TYSON / 22178-928 / 1/ 37 LB</t>
  </si>
  <si>
    <t>TYSON / 3522-928 / 8/ 5 #</t>
  </si>
  <si>
    <t>TYSON RL / 38350-928 / 54/ 3  OZ</t>
  </si>
  <si>
    <t>TYSON / 4621-928 / 6/ 5 LB</t>
  </si>
  <si>
    <t>TYSON / 5778-928 / 200/ 1.45 OZ</t>
  </si>
  <si>
    <t>TYSON / 70300-928 / 120/ 4 OZ</t>
  </si>
  <si>
    <t>TYSON / 70302-928 / 132/ 3.75  OZ</t>
  </si>
  <si>
    <t>TYSON / 70304-928 / 150/ 3.49 OZ</t>
  </si>
  <si>
    <t>TYSON / 70312-928 / 132/ 3.75  OZ</t>
  </si>
  <si>
    <t>TYSON / 70320-928 / 200/ 2.5  OZ</t>
  </si>
  <si>
    <t>TYSON / 70322-928 / 220/ 2.35 OZ</t>
  </si>
  <si>
    <t>TYSON / 70332-928 / 378/ 1.31  OZ</t>
  </si>
  <si>
    <t>TYSON / 70334-928 / 450/ 1.13 OZ</t>
  </si>
  <si>
    <t>TYSON / 70342-928 / 378/ 1.31 OZ</t>
  </si>
  <si>
    <t>TYSON / 70344-928 / 450/ 1.13 OZ</t>
  </si>
  <si>
    <t>TYSON / 70362-928 / 630/ .76  OZ</t>
  </si>
  <si>
    <t>TYSON / 70364-928 / 750/ .69  OZ</t>
  </si>
  <si>
    <t>TYSON / 70366-928 / 750/ .74 OZ</t>
  </si>
  <si>
    <t>TYSON / 70367-928 / 1200/ .42 OZ</t>
  </si>
  <si>
    <t>TYSON / 70368-928 / 1800/ .29 OZ</t>
  </si>
  <si>
    <t>TYSON / 70372-928 / 1/ 30 LB</t>
  </si>
  <si>
    <t>TYSON / 70377-928 / 1200/ .42 OZ</t>
  </si>
  <si>
    <t>TYSON / 70378-928 / 1800/ .29 OZ</t>
  </si>
  <si>
    <t>TYSON / 18186-328 / 100/ 1 CT</t>
  </si>
  <si>
    <t xml:space="preserve"> </t>
  </si>
  <si>
    <t>Pillsbury</t>
  </si>
  <si>
    <t>PPI</t>
  </si>
  <si>
    <t>1/25#</t>
  </si>
  <si>
    <t>RICHS</t>
  </si>
  <si>
    <t>RUDYS</t>
  </si>
  <si>
    <t>MJM</t>
  </si>
  <si>
    <t>VENTURA</t>
  </si>
  <si>
    <t>LIPTON</t>
  </si>
  <si>
    <t>TRUE BREW</t>
  </si>
  <si>
    <t>KRAFT</t>
  </si>
  <si>
    <t>MORRISON</t>
  </si>
  <si>
    <t>PIONEER</t>
  </si>
  <si>
    <t>UNCLE BENS</t>
  </si>
  <si>
    <t>GATORADE</t>
  </si>
  <si>
    <t>RED GOLD</t>
  </si>
  <si>
    <t>LOS CABOS</t>
  </si>
  <si>
    <t>THE MAX</t>
  </si>
  <si>
    <t>INTERSTATE</t>
  </si>
  <si>
    <t>STATE FAIR</t>
  </si>
  <si>
    <t>FERNANDOS</t>
  </si>
  <si>
    <t>DOLE</t>
  </si>
  <si>
    <t>DAVES</t>
  </si>
  <si>
    <t>SARA LEE</t>
  </si>
  <si>
    <t>1EA</t>
  </si>
  <si>
    <t>SUNSHINE</t>
  </si>
  <si>
    <t>Packer</t>
  </si>
  <si>
    <t>Ardmore</t>
  </si>
  <si>
    <t>LA CHOY</t>
  </si>
  <si>
    <t>GARDENCLUB</t>
  </si>
  <si>
    <t>OZARKA</t>
  </si>
  <si>
    <t>LITTLE PIG</t>
  </si>
  <si>
    <t>KIKKOMAN</t>
  </si>
  <si>
    <t>RUFFLES</t>
  </si>
  <si>
    <t>LAYS</t>
  </si>
  <si>
    <t>DORITOS</t>
  </si>
  <si>
    <t>MUNCHIES</t>
  </si>
  <si>
    <t>CHILI BOWL</t>
  </si>
  <si>
    <t>PEPPERIDGE</t>
  </si>
  <si>
    <t>PIERCE</t>
  </si>
  <si>
    <t>SIDEKICKS</t>
  </si>
  <si>
    <t>Manufacturer Name you are bidding,Sysco WT</t>
  </si>
  <si>
    <t xml:space="preserve"> CASE PACK/BID UNIT you are bidding, Total case portion, ie. 96, 10lb,Sysco WT</t>
  </si>
  <si>
    <t>PORTION SIZE you are bidding,Sysco WT</t>
  </si>
  <si>
    <t>Estimated Usage Region 15,Sysco WT</t>
  </si>
  <si>
    <t>Number of bid units Region 15,Sysco WT</t>
  </si>
  <si>
    <t>Price per case REGION 15,Sysco WT</t>
  </si>
  <si>
    <t>Portion price Region 15,Sysco WT</t>
  </si>
  <si>
    <t>Total bid cost Region 15,Sysco WT</t>
  </si>
  <si>
    <t>SYSCO/HANDGARDS 
5/100 CT SPLIT</t>
  </si>
  <si>
    <t>5/100ct</t>
  </si>
  <si>
    <t xml:space="preserve">VALUE GARD/HANDGARDS
</t>
  </si>
  <si>
    <t>1/100ct</t>
  </si>
  <si>
    <t>SYSCO/HANDGARDS
200/27X37"</t>
  </si>
  <si>
    <t>200/27x37</t>
  </si>
  <si>
    <t>SYSCO/HANDGARDS
2000/EA</t>
  </si>
  <si>
    <t>2000ea</t>
  </si>
  <si>
    <t>SYS 2000 CT</t>
  </si>
  <si>
    <t>MCNAIRN</t>
  </si>
  <si>
    <t>1/1000ct</t>
  </si>
  <si>
    <t>PACKER 1/2000 CT</t>
  </si>
  <si>
    <t>1/2000ct</t>
  </si>
  <si>
    <t>HANDGUARD
250/18X24</t>
  </si>
  <si>
    <t>250/18X24</t>
  </si>
  <si>
    <t>SYS CLS
1/250 CT</t>
  </si>
  <si>
    <t>250ct</t>
  </si>
  <si>
    <t>SYSCO/DURO BAG
500/EACH</t>
  </si>
  <si>
    <t>500ea</t>
  </si>
  <si>
    <t>SYS CLS
1/500 CT</t>
  </si>
  <si>
    <t>500CT</t>
  </si>
  <si>
    <t>BAGCRAFT
1/2000 CT</t>
  </si>
  <si>
    <t>1/2000CT</t>
  </si>
  <si>
    <t>McNAIRN 1/1000CT</t>
  </si>
  <si>
    <t>1/1000CT</t>
  </si>
  <si>
    <t>HANDGARDS
100/2 GAL</t>
  </si>
  <si>
    <t>100/2 GAL</t>
  </si>
  <si>
    <t>SYSCO
24/16X19"</t>
  </si>
  <si>
    <t>24/16X19</t>
  </si>
  <si>
    <t>SYS REL
6/128 OZ</t>
  </si>
  <si>
    <t>6/128OZ</t>
  </si>
  <si>
    <t>25/40CT</t>
  </si>
  <si>
    <t>SYS REL/PACTIV 8/125CT
YTH1S0120000</t>
  </si>
  <si>
    <t>8/125CT</t>
  </si>
  <si>
    <t>SYS CLS/PACTIV 20/50CT
YFQ8FSYS</t>
  </si>
  <si>
    <t>25/50CT</t>
  </si>
  <si>
    <t>SYSCO CLS/PACTIV 20/50
YFE6FSYS</t>
  </si>
  <si>
    <t>20/50CT</t>
  </si>
  <si>
    <t>SYSCO
1/32LB</t>
  </si>
  <si>
    <t>SYSCO1/#22CT</t>
  </si>
  <si>
    <t>1/#22CT</t>
  </si>
  <si>
    <t>FLO PAC</t>
  </si>
  <si>
    <t>FMP  1/100CT</t>
  </si>
  <si>
    <t>1/100CT</t>
  </si>
  <si>
    <t>KEYSTONE 2/1 GAL</t>
  </si>
  <si>
    <t>2/1GAL</t>
  </si>
  <si>
    <t>SYS REL
4/1 GAL</t>
  </si>
  <si>
    <t>4/1GAL</t>
  </si>
  <si>
    <t>DART 20/25CT</t>
  </si>
  <si>
    <t>20/25CT</t>
  </si>
  <si>
    <t xml:space="preserve">SYS CLS/PACTIV 9IN
YCI82S100000
</t>
  </si>
  <si>
    <t>200EA</t>
  </si>
  <si>
    <t xml:space="preserve">SYS CLS/PACTIV 8IN
YCI82S200000
</t>
  </si>
  <si>
    <t>SYS CLAS/PACTIV  2/100CT</t>
  </si>
  <si>
    <t xml:space="preserve">SYS CLS/PACTIV 150/9X9X3
YTD199S30000
</t>
  </si>
  <si>
    <t>150/9X9X3</t>
  </si>
  <si>
    <t>SYSCO/PACTIV 150/9X9X3"</t>
  </si>
  <si>
    <t>SYS REL/PACTIV 12/200 CT
YS200SYS</t>
  </si>
  <si>
    <t>12/200CT</t>
  </si>
  <si>
    <t>DART 40/25CT</t>
  </si>
  <si>
    <t>40/25CT</t>
  </si>
  <si>
    <t>SYSCO CLS/PACTI 40/25CT</t>
  </si>
  <si>
    <t>SYS CLS/PACTIV 25/40 CT</t>
  </si>
  <si>
    <t>WINCUP 40/25CT</t>
  </si>
  <si>
    <t xml:space="preserve">SYS REL/PACTIV 15/57CT YE12SYS
</t>
  </si>
  <si>
    <t>15/57CT</t>
  </si>
  <si>
    <t>24/40CT</t>
  </si>
  <si>
    <t xml:space="preserve">SYS REL/PACTIV 12/80 CT YE160SYS
</t>
  </si>
  <si>
    <t>12/80CT</t>
  </si>
  <si>
    <t>SYS REL/ECOLAB  4/1 GAL</t>
  </si>
  <si>
    <t>ECOLAB 1/5GAL</t>
  </si>
  <si>
    <t>1/5GAL</t>
  </si>
  <si>
    <t>GEORGIA PACIFIC DIXIE 10/100CT</t>
  </si>
  <si>
    <t>10/100CT</t>
  </si>
  <si>
    <t>1/2000EA</t>
  </si>
  <si>
    <t>SYS CLS/REYNOLDS 1/18" 2000FT</t>
  </si>
  <si>
    <t xml:space="preserve">SYS CLS/REYNOLDS 1/18" 2000FT
</t>
  </si>
  <si>
    <t>SYS CLS/REYNOLDS 1/24" 2000FT</t>
  </si>
  <si>
    <t xml:space="preserve">SYS CLS/PACTIV 1/18" 500 FT
W69328
</t>
  </si>
  <si>
    <t>1/1EA</t>
  </si>
  <si>
    <t xml:space="preserve">SYSCO/PACTIV 6/500CT W69372
</t>
  </si>
  <si>
    <t>6/500CT</t>
  </si>
  <si>
    <t xml:space="preserve">SYSCO/PACTIV 6/500CT SPLIT
</t>
  </si>
  <si>
    <t>WINCUP 4J6</t>
  </si>
  <si>
    <t>WINCUP 8FC</t>
  </si>
  <si>
    <t>WINCUP 20/25CT</t>
  </si>
  <si>
    <t>dart 20/50</t>
  </si>
  <si>
    <t>SYSCO CLS/PACTIV 1000 CT
YMWFSYS</t>
  </si>
  <si>
    <t>1000CT</t>
  </si>
  <si>
    <t>SYSCO CLS/PACTIV 1000CT</t>
  </si>
  <si>
    <t>10000CT</t>
  </si>
  <si>
    <t>WALLACE 3540  1000CT</t>
  </si>
  <si>
    <t>SYSCO 651-030s 1/36CT</t>
  </si>
  <si>
    <t>SMARTSTOCK 24/40CT</t>
  </si>
  <si>
    <t>SYS CLS/HANDGARDS 4/100CT</t>
  </si>
  <si>
    <t>4/100CT</t>
  </si>
  <si>
    <t>HANDGARDS 4/100CT</t>
  </si>
  <si>
    <t>SYS CLS/HANDGARDS 10/100CT</t>
  </si>
  <si>
    <t>SYS REL/HANDGARDS 10/100CT</t>
  </si>
  <si>
    <t>BEST VALUE 1/12 PAIR</t>
  </si>
  <si>
    <t>1/12PR</t>
  </si>
  <si>
    <t>SYS CLS/HANDGARDS
1/144 CT SPLIT</t>
  </si>
  <si>
    <t>1/144CT</t>
  </si>
  <si>
    <t>1/500CT</t>
  </si>
  <si>
    <t>WALLACE 6405  1000CT</t>
  </si>
  <si>
    <t>WALLACE 1000CT</t>
  </si>
  <si>
    <t>WALLACE 3600 1000CT</t>
  </si>
  <si>
    <t>WALLACE</t>
  </si>
  <si>
    <t>X</t>
  </si>
  <si>
    <t>SYS CLS/PACTIV 1000/CT
YMWKWSYS</t>
  </si>
  <si>
    <t>KEYSTONE 25#</t>
  </si>
  <si>
    <t>ECOLAB 45#</t>
  </si>
  <si>
    <t>1/45#</t>
  </si>
  <si>
    <t>PAR PAK 21879</t>
  </si>
  <si>
    <t>SYS IMP/PACTIV 25/100 CT
YLS1FRSYS</t>
  </si>
  <si>
    <t>SYS IMP/PACTIV 24/100 CT
YLS2FRSYS</t>
  </si>
  <si>
    <t>24/100CT</t>
  </si>
  <si>
    <t>SYS IMP/PACTIV
YLS3FRSYS</t>
  </si>
  <si>
    <t>DART 20JL 10/100CT</t>
  </si>
  <si>
    <t>DART 10/100CT</t>
  </si>
  <si>
    <t>SYS IMP/PACTIV
24/100 CT</t>
  </si>
  <si>
    <t>DART 5/100CT</t>
  </si>
  <si>
    <t>5/100CT</t>
  </si>
  <si>
    <t>SYS CLS 33X39 .7ml BLK</t>
  </si>
  <si>
    <t>250EA</t>
  </si>
  <si>
    <t>SYS CLS 36X58 .7ml CLR</t>
  </si>
  <si>
    <t>SYS CLS 43X48 12MC NAT</t>
  </si>
  <si>
    <t>100EA</t>
  </si>
  <si>
    <t>SYS CLS 38X58 .95ML WHT</t>
  </si>
  <si>
    <t>SYSCO/GEORGIA PACIFIC
1000/16.4X24.4</t>
  </si>
  <si>
    <t>SYS CLS 38X58 1.6M BLK</t>
  </si>
  <si>
    <t>100/38X58</t>
  </si>
  <si>
    <t>SYSCO/ACS 1/3CT</t>
  </si>
  <si>
    <t>1/3CT</t>
  </si>
  <si>
    <t>SYSCO/ACS 1/3 CT</t>
  </si>
  <si>
    <t>SYS CLS/SCA TISSUE
12/250 CT 15X17 1PLY WHT</t>
  </si>
  <si>
    <t>12/250ct</t>
  </si>
  <si>
    <t>SYS CLS NAPKIN 7X12 1PLY</t>
  </si>
  <si>
    <t>24/334CT</t>
  </si>
  <si>
    <t>SYS CLS/SCA TISSUE
16/625 CT, 6C13.5 1PLY</t>
  </si>
  <si>
    <t>16/625CT</t>
  </si>
  <si>
    <t>SYS CLS/SCA TISSUE
12/500 CT</t>
  </si>
  <si>
    <t>12/500CT</t>
  </si>
  <si>
    <t>KEYSTONE
6/20 OZ</t>
  </si>
  <si>
    <t>6/20OZ</t>
  </si>
  <si>
    <t>SYSCO/ACS
1/20 CT</t>
  </si>
  <si>
    <t>1/20CT</t>
  </si>
  <si>
    <t>SYSCO/ARDEN
3/EACH</t>
  </si>
  <si>
    <t>3EA</t>
  </si>
  <si>
    <t>SYS REL/PACTIV 4/125 CT
0TH1S0110000</t>
  </si>
  <si>
    <t>4/125CT</t>
  </si>
  <si>
    <t>SYSCO
12/100 CT</t>
  </si>
  <si>
    <t>12/100CT</t>
  </si>
  <si>
    <t>SYS REL/PACTIV
4/125 CT</t>
  </si>
  <si>
    <t>SYS REL/PACTIV 4/125 CT
0TH1S0090000</t>
  </si>
  <si>
    <t>SYSCO/ARDEN 1/6CT</t>
  </si>
  <si>
    <t>1/6CT</t>
  </si>
  <si>
    <t>SYSCO/ARDEN 6/7 IN</t>
  </si>
  <si>
    <t>1/2EA</t>
  </si>
  <si>
    <t>SYSCO/HANDGUARDS  303679722  1/2000EA</t>
  </si>
  <si>
    <t>KEYSTONE/ECOLAB
12/20 OZ</t>
  </si>
  <si>
    <t>12/20OZ</t>
  </si>
  <si>
    <t xml:space="preserve">SYS REL/PACTIV 10/250 CT
S100SYS
</t>
  </si>
  <si>
    <t>10/250CT</t>
  </si>
  <si>
    <t>SYS REL/PACTIV
12/200 CT</t>
  </si>
  <si>
    <t>SYS REL/PACTIV 12/200 CT
YS400</t>
  </si>
  <si>
    <t>SYS REL/PACTIVs550SYS</t>
  </si>
  <si>
    <t>SYSCO/ACS
6/12CT</t>
  </si>
  <si>
    <t>6/12CT</t>
  </si>
  <si>
    <t>SYSCO CLS 1000CT</t>
  </si>
  <si>
    <t>WALLACE 3542 1000CT</t>
  </si>
  <si>
    <t>DAYDOTS/ECOLAB 1/100CT</t>
  </si>
  <si>
    <t>WORLD TABLEWARE 36/EACH</t>
  </si>
  <si>
    <t>36EA</t>
  </si>
  <si>
    <t>ECOLAB 1/500CT</t>
  </si>
  <si>
    <t>SYSCO/COOPER ATKINS
2EACH</t>
  </si>
  <si>
    <t>2EA</t>
  </si>
  <si>
    <t>TAYLOR</t>
  </si>
  <si>
    <t>REYNOLDS 2500/4 OZ</t>
  </si>
  <si>
    <t>2500/4OZ</t>
  </si>
  <si>
    <t>PACTIV 2500/4OZ
R4296</t>
  </si>
  <si>
    <t>PAR PAK 21821  2500</t>
  </si>
  <si>
    <t>2500EA</t>
  </si>
  <si>
    <t xml:space="preserve">PACTIV 4/.125 CT
YTH10500SGBX
</t>
  </si>
  <si>
    <t>PAR PAK 21860  2000CT</t>
  </si>
  <si>
    <t>PACTIV 4/125 CT
0TH106010000</t>
  </si>
  <si>
    <t>PAR PAK #21935  2000CT</t>
  </si>
  <si>
    <t>FIRST VALUE 1000/CT</t>
  </si>
  <si>
    <t>FIRST VALUE 1000/EACH</t>
  </si>
  <si>
    <t>FIRST VALUE 1000EA</t>
  </si>
  <si>
    <t>FIRST VALUE 1000CT</t>
  </si>
  <si>
    <t>FIRST VALUE 500CT</t>
  </si>
  <si>
    <t>PAR PAK 21835  2000CT</t>
  </si>
  <si>
    <t>PAR PAK</t>
  </si>
  <si>
    <t>2500CT</t>
  </si>
  <si>
    <t>TORK/SCA TISSUE
1/240 CT</t>
  </si>
  <si>
    <t>1/240CT</t>
  </si>
  <si>
    <t>GEORGIA PACIFIC
150/13X24"</t>
  </si>
  <si>
    <t>150EA</t>
  </si>
  <si>
    <t>ECOLAB 1/200CT</t>
  </si>
  <si>
    <t>1/200CT</t>
  </si>
  <si>
    <t>Estimated Usage Region 10,Sysco WT</t>
  </si>
  <si>
    <t>Number of bid units Region 10,Sysco WT</t>
  </si>
  <si>
    <t>Price per case REGION 10,Sysco WT</t>
  </si>
  <si>
    <t>Portion price Region 10,Sysco WT</t>
  </si>
  <si>
    <t>Total bid cost Region 10,Sysco WT</t>
  </si>
  <si>
    <t>Estimated Usage Region 11,Sysco WT</t>
  </si>
  <si>
    <t>Number of bid units Region 11,Sysco WT</t>
  </si>
  <si>
    <t>Price per case REGION 11,Sysco WT</t>
  </si>
  <si>
    <t>Portion price Region 11,Sysco WT</t>
  </si>
  <si>
    <t>Total bid cost Region 11,Sysco WT</t>
  </si>
  <si>
    <t>Estimated Usage Region 12,Sysco WT</t>
  </si>
  <si>
    <t>Number of bid units Region 12,Sysco WT</t>
  </si>
  <si>
    <t>Price per case REGION 12,Sysco WT</t>
  </si>
  <si>
    <t>Portion price Region 12,Sysco WT</t>
  </si>
  <si>
    <t>Total bid cost Region 12,Sysco WT</t>
  </si>
  <si>
    <t>Manufacturer Name you are bidding</t>
  </si>
  <si>
    <t>Item order number</t>
  </si>
  <si>
    <t>Donated Food Value PAL Credit Need Item NOI value added for ALL items</t>
  </si>
  <si>
    <t>Product Nbr</t>
  </si>
  <si>
    <t>servings_per_case</t>
  </si>
  <si>
    <t>Serving Size</t>
  </si>
  <si>
    <t xml:space="preserve"> CN155-525-0</t>
  </si>
  <si>
    <t xml:space="preserve"> 1-155-820-20</t>
  </si>
  <si>
    <t xml:space="preserve"> 14164-20</t>
  </si>
  <si>
    <t xml:space="preserve"> 1-17-305-0</t>
  </si>
  <si>
    <t xml:space="preserve"> CN16-530-0</t>
  </si>
  <si>
    <t xml:space="preserve"> 320400-20</t>
  </si>
  <si>
    <t xml:space="preserve"> CN15-324-09</t>
  </si>
  <si>
    <t>EDDY</t>
  </si>
  <si>
    <t xml:space="preserve"> CN15-330-09</t>
  </si>
  <si>
    <t xml:space="preserve"> CN44-531-15</t>
  </si>
  <si>
    <t xml:space="preserve"> 5872CE</t>
  </si>
  <si>
    <t>ROCHESTER</t>
  </si>
  <si>
    <t>GORGES</t>
  </si>
  <si>
    <t xml:space="preserve"> 545CE</t>
  </si>
  <si>
    <t xml:space="preserve"> 32432-330</t>
  </si>
  <si>
    <t>SADLERS</t>
  </si>
  <si>
    <t>PIERRE</t>
  </si>
  <si>
    <t>RODRIGUEZ</t>
  </si>
  <si>
    <t>FARMLAND</t>
  </si>
  <si>
    <t xml:space="preserve"> 29009 0</t>
  </si>
  <si>
    <t>BUDDIG</t>
  </si>
  <si>
    <t>HILLSHIRE</t>
  </si>
  <si>
    <t>HORMEL</t>
  </si>
  <si>
    <t>BRYAN</t>
  </si>
  <si>
    <t>NARDONES</t>
  </si>
  <si>
    <t xml:space="preserve"> 80WS100</t>
  </si>
  <si>
    <t xml:space="preserve"> 5778-928</t>
  </si>
  <si>
    <t>CLUXDELUX</t>
  </si>
  <si>
    <t>GOLD KIST</t>
  </si>
  <si>
    <t>KINGS DLT</t>
  </si>
  <si>
    <t>STATEFAIR</t>
  </si>
  <si>
    <t>RUDY FARM</t>
  </si>
  <si>
    <t>SIMPLY BLU</t>
  </si>
  <si>
    <t xml:space="preserve"> WWB5160</t>
  </si>
  <si>
    <t>SIMPLYBLUE</t>
  </si>
  <si>
    <t xml:space="preserve"> HWB5172</t>
  </si>
  <si>
    <t>SimplyBlue</t>
  </si>
  <si>
    <t xml:space="preserve"> HW12596</t>
  </si>
  <si>
    <t xml:space="preserve"> 16WPSP2</t>
  </si>
  <si>
    <t xml:space="preserve"> 16WPS2</t>
  </si>
  <si>
    <t xml:space="preserve"> 5WRMNY2</t>
  </si>
  <si>
    <t xml:space="preserve"> 96WBB</t>
  </si>
  <si>
    <t xml:space="preserve"> 60WUM2</t>
  </si>
  <si>
    <t xml:space="preserve"> 60WUMP2</t>
  </si>
  <si>
    <t xml:space="preserve"> M80WBCA1</t>
  </si>
  <si>
    <t xml:space="preserve"> 64WPS2</t>
  </si>
  <si>
    <t xml:space="preserve"> 72WWSCMA2</t>
  </si>
  <si>
    <t xml:space="preserve"> 96WW2 4X6</t>
  </si>
  <si>
    <t xml:space="preserve"> 625WRMP2</t>
  </si>
  <si>
    <t xml:space="preserve"> 72WWSCMPA</t>
  </si>
  <si>
    <t xml:space="preserve"> 96WWEDP75</t>
  </si>
  <si>
    <t xml:space="preserve"> M96WWP24X6</t>
  </si>
  <si>
    <t xml:space="preserve"> 64WPSP2</t>
  </si>
  <si>
    <t xml:space="preserve"> 80WSGA100</t>
  </si>
  <si>
    <t xml:space="preserve"> 16WSUP2</t>
  </si>
  <si>
    <t xml:space="preserve"> 72RWWED2</t>
  </si>
  <si>
    <t xml:space="preserve"> 96WBBS</t>
  </si>
  <si>
    <t xml:space="preserve"> 96WWED2</t>
  </si>
  <si>
    <t xml:space="preserve"> 96WWEDP2</t>
  </si>
  <si>
    <t xml:space="preserve"> 96WWP24X6</t>
  </si>
  <si>
    <t>TONY'S</t>
  </si>
  <si>
    <t>TONYS</t>
  </si>
  <si>
    <t>Tony's</t>
  </si>
  <si>
    <t xml:space="preserve"> 77387-12515</t>
  </si>
  <si>
    <t>BIG DADDY</t>
  </si>
  <si>
    <t>FRESCHETTA</t>
  </si>
  <si>
    <t xml:space="preserve"> 77387-12656</t>
  </si>
  <si>
    <t>THE FATHER</t>
  </si>
  <si>
    <t>Loco Bread</t>
  </si>
  <si>
    <t>F TABLE</t>
  </si>
  <si>
    <t>ALPHA FOOD</t>
  </si>
  <si>
    <t xml:space="preserve"> AS162WT</t>
  </si>
  <si>
    <t xml:space="preserve"> AS164WT</t>
  </si>
  <si>
    <t xml:space="preserve"> SP652WB</t>
  </si>
  <si>
    <t xml:space="preserve"> SP654WB</t>
  </si>
  <si>
    <t xml:space="preserve"> C7041WG</t>
  </si>
  <si>
    <t xml:space="preserve"> C6061WG</t>
  </si>
  <si>
    <t>BEACON ST</t>
  </si>
  <si>
    <t>CHEF AMER</t>
  </si>
  <si>
    <t>EAST SIDE</t>
  </si>
  <si>
    <t>TastyBrand</t>
  </si>
  <si>
    <t>Anytimers</t>
  </si>
  <si>
    <t>BOSCO</t>
  </si>
  <si>
    <t xml:space="preserve"> 702110-1120</t>
  </si>
  <si>
    <t>HIGHLINER</t>
  </si>
  <si>
    <t xml:space="preserve"> G1042DF</t>
  </si>
  <si>
    <t xml:space="preserve"> 209149-928</t>
  </si>
  <si>
    <t>Pierce</t>
  </si>
  <si>
    <t>TYSON RL</t>
  </si>
  <si>
    <t xml:space="preserve"> 38304-928</t>
  </si>
  <si>
    <t>PERDUE</t>
  </si>
  <si>
    <t xml:space="preserve"> 70364-928</t>
  </si>
  <si>
    <t xml:space="preserve"> 5567-928</t>
  </si>
  <si>
    <t xml:space="preserve"> 70304-928</t>
  </si>
  <si>
    <t xml:space="preserve"> 70334-928</t>
  </si>
  <si>
    <t xml:space="preserve"> 70344-928</t>
  </si>
  <si>
    <t>SANDERSON</t>
  </si>
  <si>
    <t xml:space="preserve"> 209146-928</t>
  </si>
  <si>
    <t>DANKWORTH</t>
  </si>
  <si>
    <t xml:space="preserve"> 12319 0</t>
  </si>
  <si>
    <t>GOLDKIST</t>
  </si>
  <si>
    <t xml:space="preserve"> 20980-328</t>
  </si>
  <si>
    <t xml:space="preserve"> 2155-928</t>
  </si>
  <si>
    <t xml:space="preserve"> 22830-928</t>
  </si>
  <si>
    <t xml:space="preserve"> 70314-928</t>
  </si>
  <si>
    <t xml:space="preserve"> 70332-928</t>
  </si>
  <si>
    <t>CHRIS P</t>
  </si>
  <si>
    <t>LIBBY</t>
  </si>
  <si>
    <t xml:space="preserve"> 15476-928</t>
  </si>
  <si>
    <t xml:space="preserve"> 19957-328</t>
  </si>
  <si>
    <t xml:space="preserve"> 7879-621</t>
  </si>
  <si>
    <t>TYSON RLP</t>
  </si>
  <si>
    <t xml:space="preserve"> 38320-928</t>
  </si>
  <si>
    <t>PILGRIM'S</t>
  </si>
  <si>
    <t>CLUX DELUX</t>
  </si>
  <si>
    <t>HARVSTLAND</t>
  </si>
  <si>
    <t xml:space="preserve"> 3522-928</t>
  </si>
  <si>
    <t>Kings Del</t>
  </si>
  <si>
    <t xml:space="preserve"> 70366-928</t>
  </si>
  <si>
    <t>KD</t>
  </si>
  <si>
    <t>HARVESTLAN</t>
  </si>
  <si>
    <t xml:space="preserve"> 70367-928</t>
  </si>
  <si>
    <t xml:space="preserve"> 70368-928</t>
  </si>
  <si>
    <t xml:space="preserve"> 7237-928</t>
  </si>
  <si>
    <t xml:space="preserve"> 7240-928</t>
  </si>
  <si>
    <t>COYOTE GRL</t>
  </si>
  <si>
    <t>MINH</t>
  </si>
  <si>
    <t>LINGS</t>
  </si>
  <si>
    <t xml:space="preserve"> 15552-4</t>
  </si>
  <si>
    <t xml:space="preserve"> 24574-928</t>
  </si>
  <si>
    <t xml:space="preserve"> 24569-928</t>
  </si>
  <si>
    <t>JENNIE-O</t>
  </si>
  <si>
    <t>JENNIE O</t>
  </si>
  <si>
    <t xml:space="preserve"> 8784-03</t>
  </si>
  <si>
    <t xml:space="preserve"> 2307-24</t>
  </si>
  <si>
    <t>MARY B'S</t>
  </si>
  <si>
    <t>CARLS</t>
  </si>
  <si>
    <t>TRIDENT</t>
  </si>
  <si>
    <t>Viking</t>
  </si>
  <si>
    <t>FISH PROD</t>
  </si>
  <si>
    <t xml:space="preserve"> G1041DF</t>
  </si>
  <si>
    <t>AMER PRIDE</t>
  </si>
  <si>
    <t>VIKING</t>
  </si>
  <si>
    <t>APS</t>
  </si>
  <si>
    <t>GOODHARBOR</t>
  </si>
  <si>
    <t>Channel Fi</t>
  </si>
  <si>
    <t xml:space="preserve"> 3250B3D7</t>
  </si>
  <si>
    <t xml:space="preserve"> 325005C7</t>
  </si>
  <si>
    <t xml:space="preserve"> 325003A7</t>
  </si>
  <si>
    <t>LANDOLAKES</t>
  </si>
  <si>
    <t>BALL PARK</t>
  </si>
  <si>
    <t>BRIARST</t>
  </si>
  <si>
    <t>FOSTER FRM</t>
  </si>
  <si>
    <t>LEON'S</t>
  </si>
  <si>
    <t xml:space="preserve"> 110573600X</t>
  </si>
  <si>
    <t>CELEBRITY</t>
  </si>
  <si>
    <t>STARKIST</t>
  </si>
  <si>
    <t>FERNANDO'S</t>
  </si>
  <si>
    <t>MICHAEL'S</t>
  </si>
  <si>
    <t>SUNNY FRES</t>
  </si>
  <si>
    <t>EGGO</t>
  </si>
  <si>
    <t>LENDER'S</t>
  </si>
  <si>
    <t>MRS BUTTER</t>
  </si>
  <si>
    <t>GEN MILLS</t>
  </si>
  <si>
    <t>SMUCKER'S</t>
  </si>
  <si>
    <t>VAN'S</t>
  </si>
  <si>
    <t>SUNNY FRSH</t>
  </si>
  <si>
    <t>SUNNYFRESH</t>
  </si>
  <si>
    <t>REMBRANDT</t>
  </si>
  <si>
    <t xml:space="preserve"> 3321-011-600</t>
  </si>
  <si>
    <t>Briar St</t>
  </si>
  <si>
    <t>JIMMY DEAN</t>
  </si>
  <si>
    <t>DOUBLE B</t>
  </si>
  <si>
    <t>Double</t>
  </si>
  <si>
    <t>LE CHI</t>
  </si>
  <si>
    <t xml:space="preserve"> 77387-12562</t>
  </si>
  <si>
    <t>CONESTOGA</t>
  </si>
  <si>
    <t>LONESTAR</t>
  </si>
  <si>
    <t>HEART TX</t>
  </si>
  <si>
    <t>BRIDGFORD</t>
  </si>
  <si>
    <t>BELVITA</t>
  </si>
  <si>
    <t>PILLSBURY</t>
  </si>
  <si>
    <t>MERICO</t>
  </si>
  <si>
    <t>LONE STAR</t>
  </si>
  <si>
    <t>INTEGRATED</t>
  </si>
  <si>
    <t xml:space="preserve"> A1290</t>
  </si>
  <si>
    <t>Posada</t>
  </si>
  <si>
    <t>FOSTER FAR</t>
  </si>
  <si>
    <t>ELMONTEREY</t>
  </si>
  <si>
    <t>RUIZ</t>
  </si>
  <si>
    <t>ElMonterry</t>
  </si>
  <si>
    <t>POSADA</t>
  </si>
  <si>
    <t>CABO PRIMO</t>
  </si>
  <si>
    <t>SCHREIBER</t>
  </si>
  <si>
    <t>LANDOLAKE</t>
  </si>
  <si>
    <t>LAND O LAK</t>
  </si>
  <si>
    <t>GEHLS</t>
  </si>
  <si>
    <t>N'JOY</t>
  </si>
  <si>
    <t>SCHCHOICE</t>
  </si>
  <si>
    <t>RASKAS</t>
  </si>
  <si>
    <t>DAISY</t>
  </si>
  <si>
    <t xml:space="preserve"> ILI5</t>
  </si>
  <si>
    <t xml:space="preserve"> IDP100</t>
  </si>
  <si>
    <t>FLAV R PAC</t>
  </si>
  <si>
    <t>GARDEN FRE</t>
  </si>
  <si>
    <t xml:space="preserve"> 47176A</t>
  </si>
  <si>
    <t xml:space="preserve"> 47369A</t>
  </si>
  <si>
    <t>NORPAC</t>
  </si>
  <si>
    <t>Garden Fre</t>
  </si>
  <si>
    <t>ROSARITA</t>
  </si>
  <si>
    <t>Feild FRE</t>
  </si>
  <si>
    <t xml:space="preserve"> S0007</t>
  </si>
  <si>
    <t xml:space="preserve"> OIF03456</t>
  </si>
  <si>
    <t xml:space="preserve"> S0008</t>
  </si>
  <si>
    <t>LAMBWESTON</t>
  </si>
  <si>
    <t xml:space="preserve"> C0084</t>
  </si>
  <si>
    <t xml:space="preserve"> D0073</t>
  </si>
  <si>
    <t>TRADITIONS</t>
  </si>
  <si>
    <t>SKINCREDIB</t>
  </si>
  <si>
    <t>MCCAIN</t>
  </si>
  <si>
    <t xml:space="preserve"> MCX04717</t>
  </si>
  <si>
    <t>OVATIONS</t>
  </si>
  <si>
    <t xml:space="preserve"> MCF03762</t>
  </si>
  <si>
    <t>IDAHOAN</t>
  </si>
  <si>
    <t>TATER PALS</t>
  </si>
  <si>
    <t>SAVORY</t>
  </si>
  <si>
    <t xml:space="preserve"> OIF00215A</t>
  </si>
  <si>
    <t>HARVESTSPL</t>
  </si>
  <si>
    <t>HARVEST SP</t>
  </si>
  <si>
    <t xml:space="preserve"> MCF04712</t>
  </si>
  <si>
    <t>HARVESTSP</t>
  </si>
  <si>
    <t xml:space="preserve"> MCF05074</t>
  </si>
  <si>
    <t>ROASTWORKS</t>
  </si>
  <si>
    <t>SWEETS</t>
  </si>
  <si>
    <t>SWT THINGS</t>
  </si>
  <si>
    <t xml:space="preserve"> L0090</t>
  </si>
  <si>
    <t xml:space="preserve"> MCF03731</t>
  </si>
  <si>
    <t xml:space="preserve"> MCF04566</t>
  </si>
  <si>
    <t xml:space="preserve"> L8100</t>
  </si>
  <si>
    <t>PRINCELLA</t>
  </si>
  <si>
    <t>TRUERECIPE</t>
  </si>
  <si>
    <t>BASIC AMR</t>
  </si>
  <si>
    <t>FARM RICH</t>
  </si>
  <si>
    <t>ANACAPA</t>
  </si>
  <si>
    <t xml:space="preserve"> 2642-000</t>
  </si>
  <si>
    <t>AMERICAN H</t>
  </si>
  <si>
    <t>HART</t>
  </si>
  <si>
    <t>BUSH</t>
  </si>
  <si>
    <t>CASAFIESTA</t>
  </si>
  <si>
    <t>SANTIAGO</t>
  </si>
  <si>
    <t>JACKRABBIT</t>
  </si>
  <si>
    <t>CAJUN CHEF</t>
  </si>
  <si>
    <t>MARIO</t>
  </si>
  <si>
    <t>FRAGATA</t>
  </si>
  <si>
    <t>LACOMADRE</t>
  </si>
  <si>
    <t>CHEF SUPRE</t>
  </si>
  <si>
    <t>BEST MAID</t>
  </si>
  <si>
    <t>ROLAND</t>
  </si>
  <si>
    <t>MAJESTIC</t>
  </si>
  <si>
    <t>LUCKY LEAF</t>
  </si>
  <si>
    <t>LUCKY LF</t>
  </si>
  <si>
    <t>PENNANT</t>
  </si>
  <si>
    <t>DIANA</t>
  </si>
  <si>
    <t>OCEAN SPR</t>
  </si>
  <si>
    <t>GIFT OF</t>
  </si>
  <si>
    <t xml:space="preserve"> 211073600G</t>
  </si>
  <si>
    <t xml:space="preserve"> 210573600G</t>
  </si>
  <si>
    <t xml:space="preserve"> 312073600X</t>
  </si>
  <si>
    <t>GIFT OF NT</t>
  </si>
  <si>
    <t xml:space="preserve"> 311073600G</t>
  </si>
  <si>
    <t>INDEPENDNT</t>
  </si>
  <si>
    <t>RESER'S</t>
  </si>
  <si>
    <t>WILD MIKES</t>
  </si>
  <si>
    <t>MAXSTIX</t>
  </si>
  <si>
    <t xml:space="preserve"> 77387-12439</t>
  </si>
  <si>
    <t>RHODES</t>
  </si>
  <si>
    <t xml:space="preserve"> 446 nutritional is for Bridgeford  6152</t>
  </si>
  <si>
    <t>Sky Blue</t>
  </si>
  <si>
    <t xml:space="preserve"> WGSUB612</t>
  </si>
  <si>
    <t>RICH</t>
  </si>
  <si>
    <t>ROTELLA'S</t>
  </si>
  <si>
    <t>LONESTARCO</t>
  </si>
  <si>
    <t>DAVE'S</t>
  </si>
  <si>
    <t xml:space="preserve"> FT600</t>
  </si>
  <si>
    <t>BAKECRAFTE</t>
  </si>
  <si>
    <t>OTIS</t>
  </si>
  <si>
    <t xml:space="preserve"> WNCW250</t>
  </si>
  <si>
    <t>Lone Star</t>
  </si>
  <si>
    <t>LONE ST CO</t>
  </si>
  <si>
    <t>LONE STARC</t>
  </si>
  <si>
    <t xml:space="preserve"> WG239</t>
  </si>
  <si>
    <t>BUENA VIST</t>
  </si>
  <si>
    <t>DAVE'S BAK</t>
  </si>
  <si>
    <t xml:space="preserve"> WG1010</t>
  </si>
  <si>
    <t xml:space="preserve"> WG6235</t>
  </si>
  <si>
    <t xml:space="preserve"> WG 86</t>
  </si>
  <si>
    <t xml:space="preserve"> FT-452</t>
  </si>
  <si>
    <t>DAVES BAK</t>
  </si>
  <si>
    <t xml:space="preserve"> WG380</t>
  </si>
  <si>
    <t xml:space="preserve"> WG381</t>
  </si>
  <si>
    <t xml:space="preserve"> WG300</t>
  </si>
  <si>
    <t>SUPER BAKE</t>
  </si>
  <si>
    <t>Sara Lee</t>
  </si>
  <si>
    <t>JSB</t>
  </si>
  <si>
    <t>CHF PIERE</t>
  </si>
  <si>
    <t>SMOKEWOOD</t>
  </si>
  <si>
    <t>MRS SMITHS</t>
  </si>
  <si>
    <t>J&amp;J SNACKS</t>
  </si>
  <si>
    <t>MEX ORIG</t>
  </si>
  <si>
    <t xml:space="preserve"> 24850-621</t>
  </si>
  <si>
    <t>PNCHO VLA</t>
  </si>
  <si>
    <t>CORBIN</t>
  </si>
  <si>
    <t xml:space="preserve"> 512-8</t>
  </si>
  <si>
    <t>BAKECRAFT</t>
  </si>
  <si>
    <t>EUROPEAN</t>
  </si>
  <si>
    <t>ULTRA</t>
  </si>
  <si>
    <t>Bakecrafte</t>
  </si>
  <si>
    <t>Flowers</t>
  </si>
  <si>
    <t>FLOWERS</t>
  </si>
  <si>
    <t>TIO PEPE</t>
  </si>
  <si>
    <t>BAKE CRAFT</t>
  </si>
  <si>
    <t xml:space="preserve"> 18186-328</t>
  </si>
  <si>
    <t>KASHI</t>
  </si>
  <si>
    <t>RALSTON</t>
  </si>
  <si>
    <t>Kellogg's</t>
  </si>
  <si>
    <t>LUX BAKERY</t>
  </si>
  <si>
    <t xml:space="preserve"> TS2001</t>
  </si>
  <si>
    <t>LUX</t>
  </si>
  <si>
    <t xml:space="preserve"> CHIA25-IW</t>
  </si>
  <si>
    <t>FATHER'S T</t>
  </si>
  <si>
    <t xml:space="preserve"> RA5010-IW</t>
  </si>
  <si>
    <t xml:space="preserve"> RA5015-IW</t>
  </si>
  <si>
    <t>CAMPBELL'S</t>
  </si>
  <si>
    <t>SUNBUTTER</t>
  </si>
  <si>
    <t>FAIRBURY</t>
  </si>
  <si>
    <t>AMERICAN B</t>
  </si>
  <si>
    <t>FRESH GOUR</t>
  </si>
  <si>
    <t>VELVET</t>
  </si>
  <si>
    <t>RAMSEN</t>
  </si>
  <si>
    <t xml:space="preserve"> 16840GNS</t>
  </si>
  <si>
    <t xml:space="preserve"> 12299CHN</t>
  </si>
  <si>
    <t>BORDEN</t>
  </si>
  <si>
    <t>LUIGI'S</t>
  </si>
  <si>
    <t>YOPLAIT</t>
  </si>
  <si>
    <t>UPSTATE</t>
  </si>
  <si>
    <t>JJSNACK</t>
  </si>
  <si>
    <t>Belly Bear</t>
  </si>
  <si>
    <t>WHOLEFRUIT</t>
  </si>
  <si>
    <t>MIN MAID</t>
  </si>
  <si>
    <t>CAL MAINE</t>
  </si>
  <si>
    <t xml:space="preserve"> LRGE</t>
  </si>
  <si>
    <t xml:space="preserve"> 3321-010-600</t>
  </si>
  <si>
    <t xml:space="preserve"> 5001-000-738</t>
  </si>
  <si>
    <t xml:space="preserve"> 5001-626-404</t>
  </si>
  <si>
    <t>SR ROSATI</t>
  </si>
  <si>
    <t>APPLE &amp;EVE</t>
  </si>
  <si>
    <t xml:space="preserve"> 86004TPF</t>
  </si>
  <si>
    <t>APPLE&amp;EVE</t>
  </si>
  <si>
    <t xml:space="preserve"> 84526TPF</t>
  </si>
  <si>
    <t>ARDMORE</t>
  </si>
  <si>
    <t xml:space="preserve"> 42212 Apple</t>
  </si>
  <si>
    <t xml:space="preserve"> 86000TPF</t>
  </si>
  <si>
    <t xml:space="preserve"> 06001TPF</t>
  </si>
  <si>
    <t xml:space="preserve"> 860003TPF</t>
  </si>
  <si>
    <t>JUICY JUIC</t>
  </si>
  <si>
    <t xml:space="preserve"> 86006TPF</t>
  </si>
  <si>
    <t>CAPRI SUN</t>
  </si>
  <si>
    <t>FRUIT 66</t>
  </si>
  <si>
    <t>EPIC</t>
  </si>
  <si>
    <t>V8 FUSION</t>
  </si>
  <si>
    <t>NJOY</t>
  </si>
  <si>
    <t>FOLGERS</t>
  </si>
  <si>
    <t>TETLEY</t>
  </si>
  <si>
    <t>THIRS-TEA</t>
  </si>
  <si>
    <t>TROPICANA</t>
  </si>
  <si>
    <t>TROPICAL</t>
  </si>
  <si>
    <t xml:space="preserve"> 12002-R4</t>
  </si>
  <si>
    <t xml:space="preserve"> 12004-R4</t>
  </si>
  <si>
    <t xml:space="preserve"> 12005-R4</t>
  </si>
  <si>
    <t>SWEET LEAF</t>
  </si>
  <si>
    <t>TENDER LF</t>
  </si>
  <si>
    <t>REALEMON</t>
  </si>
  <si>
    <t>CLABBER</t>
  </si>
  <si>
    <t>DIAM CRYST</t>
  </si>
  <si>
    <t>HERSHEY</t>
  </si>
  <si>
    <t>JET PUFF*</t>
  </si>
  <si>
    <t>FIRST QLTY</t>
  </si>
  <si>
    <t>ARGO</t>
  </si>
  <si>
    <t>CLIMAX</t>
  </si>
  <si>
    <t>DIAMOND CR</t>
  </si>
  <si>
    <t>FALCON</t>
  </si>
  <si>
    <t>MILANI</t>
  </si>
  <si>
    <t xml:space="preserve"> R213-D5190</t>
  </si>
  <si>
    <t>PAM</t>
  </si>
  <si>
    <t>PARWAY</t>
  </si>
  <si>
    <t>TRYSON</t>
  </si>
  <si>
    <t>VENDING</t>
  </si>
  <si>
    <t>CORAL BAY</t>
  </si>
  <si>
    <t>AZAR</t>
  </si>
  <si>
    <t>PATRIA</t>
  </si>
  <si>
    <t>JM SWANK</t>
  </si>
  <si>
    <t>UNITEDSALT</t>
  </si>
  <si>
    <t>FLAVOR HS</t>
  </si>
  <si>
    <t>VEGALENE</t>
  </si>
  <si>
    <t>BUNGE</t>
  </si>
  <si>
    <t>COLAVITA</t>
  </si>
  <si>
    <t xml:space="preserve"> L116</t>
  </si>
  <si>
    <t xml:space="preserve"> 124056W</t>
  </si>
  <si>
    <t xml:space="preserve"> 124300W</t>
  </si>
  <si>
    <t>IMPERIAL</t>
  </si>
  <si>
    <t>FOOTHILL</t>
  </si>
  <si>
    <t xml:space="preserve"> 090T-T0700</t>
  </si>
  <si>
    <t>ALFREDOBUD</t>
  </si>
  <si>
    <t>FRANK COLN</t>
  </si>
  <si>
    <t>L J MINOR</t>
  </si>
  <si>
    <t>LEGOUT</t>
  </si>
  <si>
    <t>SWANSON</t>
  </si>
  <si>
    <t>CAMPBELLS</t>
  </si>
  <si>
    <t>CAMPBELL</t>
  </si>
  <si>
    <t>CHEF FRAN</t>
  </si>
  <si>
    <t>TEX SPICE</t>
  </si>
  <si>
    <t>BUTTERBUDS</t>
  </si>
  <si>
    <t>DURKEE</t>
  </si>
  <si>
    <t>TRADERS CH</t>
  </si>
  <si>
    <t>UNISTEL</t>
  </si>
  <si>
    <t>TRADERS</t>
  </si>
  <si>
    <t>TIP TOP</t>
  </si>
  <si>
    <t>ZATARAINS</t>
  </si>
  <si>
    <t xml:space="preserve"> V415-AN190</t>
  </si>
  <si>
    <t xml:space="preserve"> V416-AN190</t>
  </si>
  <si>
    <t xml:space="preserve"> V411-D9190</t>
  </si>
  <si>
    <t xml:space="preserve"> V413-D9190</t>
  </si>
  <si>
    <t>LABATT</t>
  </si>
  <si>
    <t>NUTRASWEET</t>
  </si>
  <si>
    <t xml:space="preserve"> 60-8032100</t>
  </si>
  <si>
    <t>BLACKBURN</t>
  </si>
  <si>
    <t>AMERICANA</t>
  </si>
  <si>
    <t>MAD FARMS</t>
  </si>
  <si>
    <t xml:space="preserve"> 60-8256100</t>
  </si>
  <si>
    <t>SAF</t>
  </si>
  <si>
    <t>MRS DASH</t>
  </si>
  <si>
    <t xml:space="preserve"> J017-S6900</t>
  </si>
  <si>
    <t>CMI</t>
  </si>
  <si>
    <t xml:space="preserve"> 744-2105</t>
  </si>
  <si>
    <t xml:space="preserve"> 744-2150</t>
  </si>
  <si>
    <t xml:space="preserve"> 744-2110</t>
  </si>
  <si>
    <t xml:space="preserve"> J073-DB900</t>
  </si>
  <si>
    <t xml:space="preserve"> J086-DB900</t>
  </si>
  <si>
    <t>MOODY DNBR</t>
  </si>
  <si>
    <t>LAWRY'S</t>
  </si>
  <si>
    <t xml:space="preserve"> V419-AL190</t>
  </si>
  <si>
    <t>ROYAL</t>
  </si>
  <si>
    <t>APPLE LF</t>
  </si>
  <si>
    <t xml:space="preserve"> FPDR0800</t>
  </si>
  <si>
    <t>JELLO</t>
  </si>
  <si>
    <t>SNACK PACK</t>
  </si>
  <si>
    <t>OTIS SPUN</t>
  </si>
  <si>
    <t>Benefit</t>
  </si>
  <si>
    <t>BENEFIT</t>
  </si>
  <si>
    <t>READI-BAKE</t>
  </si>
  <si>
    <t>GOODYMAN</t>
  </si>
  <si>
    <t>SKY FOODS</t>
  </si>
  <si>
    <t xml:space="preserve"> TWB5160</t>
  </si>
  <si>
    <t>SKY BLUE</t>
  </si>
  <si>
    <t xml:space="preserve"> WNCAPL250</t>
  </si>
  <si>
    <t>Cookietree</t>
  </si>
  <si>
    <t xml:space="preserve"> 4437WG</t>
  </si>
  <si>
    <t>COOKIETREE</t>
  </si>
  <si>
    <t xml:space="preserve"> 5637WG</t>
  </si>
  <si>
    <t xml:space="preserve"> 5733WG</t>
  </si>
  <si>
    <t xml:space="preserve"> 5737WG</t>
  </si>
  <si>
    <t xml:space="preserve"> 5739WG</t>
  </si>
  <si>
    <t xml:space="preserve"> 5741WG</t>
  </si>
  <si>
    <t xml:space="preserve"> 3233WGR</t>
  </si>
  <si>
    <t>Sky Blue B</t>
  </si>
  <si>
    <t xml:space="preserve"> CBLD296</t>
  </si>
  <si>
    <t xml:space="preserve"> JCBLD296</t>
  </si>
  <si>
    <t xml:space="preserve"> WBB1120</t>
  </si>
  <si>
    <t>V-8 SPLASH</t>
  </si>
  <si>
    <t>ENVY</t>
  </si>
  <si>
    <t>V-8</t>
  </si>
  <si>
    <t>SUNNY D</t>
  </si>
  <si>
    <t>VERYFINE</t>
  </si>
  <si>
    <t>TWIST</t>
  </si>
  <si>
    <t>Gatorade</t>
  </si>
  <si>
    <t xml:space="preserve"> REDY599</t>
  </si>
  <si>
    <t>EVERFRESH</t>
  </si>
  <si>
    <t xml:space="preserve"> 29J229</t>
  </si>
  <si>
    <t xml:space="preserve"> 29J217</t>
  </si>
  <si>
    <t xml:space="preserve"> 29J2A1</t>
  </si>
  <si>
    <t>HAWAIINPNC</t>
  </si>
  <si>
    <t>NESTLE PUR</t>
  </si>
  <si>
    <t>NAKED</t>
  </si>
  <si>
    <t>IZZE</t>
  </si>
  <si>
    <t>FRUIT WAVE</t>
  </si>
  <si>
    <t>RIPTDE</t>
  </si>
  <si>
    <t>Fruit Wave</t>
  </si>
  <si>
    <t>FRUIT 2O</t>
  </si>
  <si>
    <t>CRYSTAL</t>
  </si>
  <si>
    <t xml:space="preserve"> 83954 emailed John 3-30 asking why bid a different item than bid spec</t>
  </si>
  <si>
    <t>LYONS MAG</t>
  </si>
  <si>
    <t xml:space="preserve"> 10-6185100</t>
  </si>
  <si>
    <t>HUNT'S</t>
  </si>
  <si>
    <t>ANGELA MIA</t>
  </si>
  <si>
    <t>REDPACK</t>
  </si>
  <si>
    <t xml:space="preserve"> RPKHA99</t>
  </si>
  <si>
    <t xml:space="preserve"> RPKBQ99</t>
  </si>
  <si>
    <t>L J MINORS</t>
  </si>
  <si>
    <t xml:space="preserve"> 31681-00</t>
  </si>
  <si>
    <t>FRANK'S</t>
  </si>
  <si>
    <t xml:space="preserve"> 60-8040110</t>
  </si>
  <si>
    <t>PORTIONPAC</t>
  </si>
  <si>
    <t xml:space="preserve"> REDBK2RC12</t>
  </si>
  <si>
    <t>KEN'S</t>
  </si>
  <si>
    <t>REDBOY</t>
  </si>
  <si>
    <t xml:space="preserve"> 50-8025115</t>
  </si>
  <si>
    <t xml:space="preserve"> 899-1</t>
  </si>
  <si>
    <t>SA FARMS</t>
  </si>
  <si>
    <t>TAST PLEAS</t>
  </si>
  <si>
    <t xml:space="preserve"> KE634A5</t>
  </si>
  <si>
    <t>HOUSE BLEN</t>
  </si>
  <si>
    <t>HOUSE BLND</t>
  </si>
  <si>
    <t>CREAM WHIT</t>
  </si>
  <si>
    <t>SALSA DEL</t>
  </si>
  <si>
    <t>Chelten Ho</t>
  </si>
  <si>
    <t>DIAMOND C</t>
  </si>
  <si>
    <t>EASTERN SU</t>
  </si>
  <si>
    <t>SNYDER'S</t>
  </si>
  <si>
    <t>Salveo</t>
  </si>
  <si>
    <t>CHEETOS</t>
  </si>
  <si>
    <t>TOSTITOS</t>
  </si>
  <si>
    <t>FRITOS</t>
  </si>
  <si>
    <t>SMARTFOOD</t>
  </si>
  <si>
    <t>CHEETO</t>
  </si>
  <si>
    <t>LAYS BAKED</t>
  </si>
  <si>
    <t>COOKQUIK</t>
  </si>
  <si>
    <t>EAGLE</t>
  </si>
  <si>
    <t>AUSTIN</t>
  </si>
  <si>
    <t>FUNYUNS</t>
  </si>
  <si>
    <t>Popcorn In</t>
  </si>
  <si>
    <t xml:space="preserve"> 00065-3</t>
  </si>
  <si>
    <t>LANCE</t>
  </si>
  <si>
    <t>MISS VICKI</t>
  </si>
  <si>
    <t xml:space="preserve"> 00423-0</t>
  </si>
  <si>
    <t xml:space="preserve"> 00498-8</t>
  </si>
  <si>
    <t>RICOS</t>
  </si>
  <si>
    <t>AMYS</t>
  </si>
  <si>
    <t xml:space="preserve"> FC0500</t>
  </si>
  <si>
    <t>DICK&amp;JANE</t>
  </si>
  <si>
    <t>JACK LINKS</t>
  </si>
  <si>
    <t>BETTY CRCK</t>
  </si>
  <si>
    <t>BRACHS</t>
  </si>
  <si>
    <t xml:space="preserve"> 1255W</t>
  </si>
  <si>
    <t>AZTECA</t>
  </si>
  <si>
    <t>BONICI</t>
  </si>
  <si>
    <t xml:space="preserve"> 101411-465</t>
  </si>
  <si>
    <t xml:space="preserve"> 703112-1120</t>
  </si>
  <si>
    <t>CAFE FAV</t>
  </si>
  <si>
    <t>SunWise</t>
  </si>
  <si>
    <t xml:space="preserve"> 39000-03123</t>
  </si>
  <si>
    <t>CLASSIC</t>
  </si>
  <si>
    <t>COLUMBO</t>
  </si>
  <si>
    <t xml:space="preserve"> IDA5</t>
  </si>
  <si>
    <t>TASTE'WEST</t>
  </si>
  <si>
    <t xml:space="preserve"> V400-JA190</t>
  </si>
  <si>
    <t>GEHL'S</t>
  </si>
  <si>
    <t>GREATPLAIN</t>
  </si>
  <si>
    <t xml:space="preserve"> 77387-12443</t>
  </si>
  <si>
    <t>GOLDEN V</t>
  </si>
  <si>
    <t>GRANDMAS</t>
  </si>
  <si>
    <t>GREC DELI</t>
  </si>
  <si>
    <t>RANCH STYL</t>
  </si>
  <si>
    <t>BUSH'S BES</t>
  </si>
  <si>
    <t xml:space="preserve"> 2131A1</t>
  </si>
  <si>
    <t xml:space="preserve"> 120514W</t>
  </si>
  <si>
    <t>INFINITY</t>
  </si>
  <si>
    <t>JASPER WYM</t>
  </si>
  <si>
    <t xml:space="preserve"> 5338CE</t>
  </si>
  <si>
    <t>JUICEALIVE</t>
  </si>
  <si>
    <t xml:space="preserve"> 1001N</t>
  </si>
  <si>
    <t>JUMP STA</t>
  </si>
  <si>
    <t xml:space="preserve"> 827B3</t>
  </si>
  <si>
    <t xml:space="preserve"> 777A5</t>
  </si>
  <si>
    <t xml:space="preserve"> KE784A1</t>
  </si>
  <si>
    <t>KNORR</t>
  </si>
  <si>
    <t>LACTAID</t>
  </si>
  <si>
    <t>LENDERS</t>
  </si>
  <si>
    <t>LIBBY'S</t>
  </si>
  <si>
    <t>LJ MINOR</t>
  </si>
  <si>
    <t>M&amp;M MARS</t>
  </si>
  <si>
    <t>New York</t>
  </si>
  <si>
    <t>MCKEE</t>
  </si>
  <si>
    <t>MOTTS</t>
  </si>
  <si>
    <t>CHF PIER</t>
  </si>
  <si>
    <t>NATURA</t>
  </si>
  <si>
    <t>NESTLE</t>
  </si>
  <si>
    <t xml:space="preserve"> 35070-00</t>
  </si>
  <si>
    <t xml:space="preserve"> 35012-00</t>
  </si>
  <si>
    <t xml:space="preserve"> 35010-00</t>
  </si>
  <si>
    <t>OCEANSPRAY</t>
  </si>
  <si>
    <t>OLDE FARM</t>
  </si>
  <si>
    <t>FLVR FRESH</t>
  </si>
  <si>
    <t>Pierre</t>
  </si>
  <si>
    <t>PIZZANO</t>
  </si>
  <si>
    <t xml:space="preserve"> 1575-393</t>
  </si>
  <si>
    <t xml:space="preserve"> KE0880</t>
  </si>
  <si>
    <t>HELLMANNS</t>
  </si>
  <si>
    <t>PURELY POT</t>
  </si>
  <si>
    <t xml:space="preserve"> OIF00397A</t>
  </si>
  <si>
    <t xml:space="preserve"> REDOA1Z</t>
  </si>
  <si>
    <t xml:space="preserve"> REDY51Z</t>
  </si>
  <si>
    <t xml:space="preserve"> REDY59G</t>
  </si>
  <si>
    <t xml:space="preserve"> REDY59P</t>
  </si>
  <si>
    <t xml:space="preserve"> REDSC2ZC84</t>
  </si>
  <si>
    <t xml:space="preserve"> REDSC99</t>
  </si>
  <si>
    <t xml:space="preserve"> REDNA1Z</t>
  </si>
  <si>
    <t xml:space="preserve"> REDNA2ZC84</t>
  </si>
  <si>
    <t xml:space="preserve"> RPKNA99</t>
  </si>
  <si>
    <t xml:space="preserve"> RPKIX99</t>
  </si>
  <si>
    <t>REDSTONE</t>
  </si>
  <si>
    <t xml:space="preserve"> MCX03626</t>
  </si>
  <si>
    <t xml:space="preserve"> RIC26244</t>
  </si>
  <si>
    <t>RIO GRANDE</t>
  </si>
  <si>
    <t>ROTELLAS</t>
  </si>
  <si>
    <t>SEASON CR</t>
  </si>
  <si>
    <t>SIDEKICK</t>
  </si>
  <si>
    <t>Signature</t>
  </si>
  <si>
    <t>SILK</t>
  </si>
  <si>
    <t>SNYDERS</t>
  </si>
  <si>
    <t>STAR</t>
  </si>
  <si>
    <t>STOUFFERS</t>
  </si>
  <si>
    <t>TASTYBRAND</t>
  </si>
  <si>
    <t xml:space="preserve"> 00801WG</t>
  </si>
  <si>
    <t>MRS. T</t>
  </si>
  <si>
    <t xml:space="preserve"> 3321-003-500</t>
  </si>
  <si>
    <t>TASTY BRAN</t>
  </si>
  <si>
    <t>THOMAS</t>
  </si>
  <si>
    <t>TRIX</t>
  </si>
  <si>
    <t>TULKOFF</t>
  </si>
  <si>
    <t>SORRENTO</t>
  </si>
  <si>
    <t>WAWONA</t>
  </si>
  <si>
    <t>YOUNGBLOOD</t>
  </si>
  <si>
    <t xml:space="preserve"> 1 GAL</t>
  </si>
  <si>
    <t>FARMER'S</t>
  </si>
  <si>
    <t xml:space="preserve"> MCF04851</t>
  </si>
  <si>
    <t xml:space="preserve"> OIF01038A</t>
  </si>
  <si>
    <t>PIRATE'S B</t>
  </si>
  <si>
    <t xml:space="preserve"> 120068-928 CWT $2.28 lb</t>
  </si>
  <si>
    <t xml:space="preserve"> 14074 CWT $1.91 lb</t>
  </si>
  <si>
    <t xml:space="preserve"> 02046 CWT $1.70 lb</t>
  </si>
  <si>
    <t xml:space="preserve"> 317002 CWT $2.66 lb</t>
  </si>
  <si>
    <t xml:space="preserve"> 2051 CWT $1.95 lb</t>
  </si>
  <si>
    <t>COUNTRY TIME</t>
  </si>
  <si>
    <t>690</t>
  </si>
  <si>
    <t>HEINZ-BELL</t>
  </si>
  <si>
    <t>570500</t>
  </si>
  <si>
    <t>Manufacturer Name</t>
  </si>
  <si>
    <t>Manufacturer Item Number</t>
  </si>
  <si>
    <t xml:space="preserve"> CASE PACK</t>
  </si>
  <si>
    <t>PORTION SIZE</t>
  </si>
  <si>
    <t>Price per case REGION 10-11-WHSE</t>
  </si>
  <si>
    <t>Beef Crumbles, Frozen: fully cooked; 100% Beef, Skillet Style cooked apperance, CN Labeled or signed product analysis to provide 2 M/MA</t>
  </si>
  <si>
    <t>Turkey Breast Steak, Pre-Sliced, White (Breast) meat, Fat grams no more than 1.5, CN-labeled or Signed Product Analysis to provide 2 M/MA; any pack acceptable.</t>
  </si>
  <si>
    <t>Meat Balls, Seasoned, 100% Beef, Fully Cooked 1-17-305-0</t>
  </si>
  <si>
    <t>Shortening, Liquid: for deep fat frying;  no animal fat; with anti-foaming agent added; ZERO GRAMS TRANS FAT, AMAIZING FRY, NTany pack acceptable.</t>
  </si>
  <si>
    <t>Shortening, Solid: for baking;  all vegetable, no tropical oils; 0 Trans Fat any pack acceptable.</t>
  </si>
  <si>
    <t>Portion price REGION 10-11-WHSE</t>
  </si>
  <si>
    <t>AUNT JEMIMA</t>
  </si>
  <si>
    <t>ADVANCE/PIERRE</t>
  </si>
  <si>
    <t>ITEM ORDER #</t>
  </si>
  <si>
    <t>CLUX WG Chicken Breast Fillet w/ bags</t>
  </si>
  <si>
    <t xml:space="preserve">BISCUIT, WHOLE GRAIN: Frozen Puck,   low sodium and increased fiber biscuit Whole Grain Rich 210/1.8 oz./case.   </t>
  </si>
  <si>
    <t>Mayonnaise:  to meet the standard of CID A-A 20140B;  Type I (mayonnaise);  reduced Calorie;  NO TRANS FAT 4/1 Gal.</t>
  </si>
  <si>
    <t xml:space="preserve">OATMEAL TO GO BAR - OATMEAL RAISIN  Whole Grain Rich </t>
  </si>
  <si>
    <t>Egg Noodles, Wg 51%</t>
  </si>
  <si>
    <t>Pasta, Rotini, Whole Grain</t>
  </si>
  <si>
    <t>Rice, Brown, Whole Grain</t>
  </si>
  <si>
    <t xml:space="preserve"> D0382BHK CWT </t>
  </si>
  <si>
    <t>835402 CWT</t>
  </si>
  <si>
    <t>SAUCE, ALFREDO, INSTANT</t>
  </si>
  <si>
    <t>100% NATURAL BUTTER FLAVOR granules</t>
  </si>
  <si>
    <t>Pork Patty, Rib Shaped; Frozen: fully cooked; IQF, BBQ flavored</t>
  </si>
  <si>
    <t xml:space="preserve">Corn Dog, Frozen:  fully cooked; turkey frankfurter, IQF; Whole Grain Rich </t>
  </si>
  <si>
    <t>CORNY DOG, Whole Grain Chicken Corny Dog, Bulk Pack</t>
  </si>
  <si>
    <t>CORNY DOGS, MINI, whole grain:  bite size nuggets made of turkey. CN LABEL required</t>
  </si>
  <si>
    <t>Potatoes, Round, Frozen</t>
  </si>
  <si>
    <t>Mixed Vegetables, Frozen:  4-way mix including:  corn, green beans, carrots, and green peas</t>
  </si>
  <si>
    <t>MRPC #</t>
  </si>
  <si>
    <t>DISTRIBUTORS Item order number</t>
  </si>
  <si>
    <t>TOWELS, DISPOSABLE:  food service towels, Blue Antimicr Level3</t>
  </si>
  <si>
    <t>MRPC Item #</t>
  </si>
  <si>
    <t xml:space="preserve"> FOOD DESCRIPTION</t>
  </si>
  <si>
    <t>Item Description</t>
  </si>
  <si>
    <t>MRPC NOI VPT ITEM #</t>
  </si>
  <si>
    <t>Manufacture</t>
  </si>
  <si>
    <t>Item Number</t>
  </si>
  <si>
    <t>Portions per case</t>
  </si>
  <si>
    <t>Portion size</t>
  </si>
  <si>
    <t>Commercial Price per case REGION 10, 11 WHSE</t>
  </si>
  <si>
    <t>Commercial Portion price REGION 10, 11 WHSE</t>
  </si>
  <si>
    <t>Net Pass Through Value PTV Case Cost REGION 10, 11 WHSE</t>
  </si>
  <si>
    <t>PTV Portion price REGION 10, 11 WHSE</t>
  </si>
  <si>
    <t>MRPC ITEM #</t>
  </si>
  <si>
    <t>MNOI Price per case REGION 10 11 WHSE</t>
  </si>
  <si>
    <t>MNOI Portion price REGION 10 11 WHSE</t>
  </si>
  <si>
    <t>Beef, Patty, Flamebroiled, 1.50 oz m/ma,  CN LABLED OR SIGNED ANALYSIS</t>
  </si>
  <si>
    <t xml:space="preserve">BEEF STEAK FINGERS, BREADED-FROZEN. fully cooked; CN label to provide 2 oz. meat/meat alternate and 1 grain/bread.   </t>
  </si>
  <si>
    <t>Whole Fruit Mixed Berry Swirl 1/2 cup fruit</t>
  </si>
  <si>
    <t>Minute Maid Blue Raspberry Tube 1/4c fruit cup fruit</t>
  </si>
  <si>
    <t>Sorbet, Lime 1/2c fruit</t>
  </si>
  <si>
    <t>Sorbet, Orange 1/2c fruit</t>
  </si>
  <si>
    <t>1.1</t>
  </si>
  <si>
    <t>2.2</t>
  </si>
  <si>
    <t>3.3</t>
  </si>
  <si>
    <t>4.4</t>
  </si>
  <si>
    <t>5.5</t>
  </si>
  <si>
    <t>6.6</t>
  </si>
  <si>
    <t>7.7</t>
  </si>
  <si>
    <t>8.8</t>
  </si>
  <si>
    <t>9.9</t>
  </si>
  <si>
    <t>10.10</t>
  </si>
  <si>
    <t>11.11</t>
  </si>
  <si>
    <t>12.12</t>
  </si>
  <si>
    <t>13.13</t>
  </si>
  <si>
    <t>14.14</t>
  </si>
  <si>
    <t>15.15</t>
  </si>
  <si>
    <t>16.16</t>
  </si>
  <si>
    <t>17.17</t>
  </si>
  <si>
    <t>18.18</t>
  </si>
  <si>
    <t>19.19</t>
  </si>
  <si>
    <t>20.20</t>
  </si>
  <si>
    <t>21.21</t>
  </si>
  <si>
    <t>22.22</t>
  </si>
  <si>
    <t>23.23</t>
  </si>
  <si>
    <t>24.24</t>
  </si>
  <si>
    <t>25.25</t>
  </si>
  <si>
    <t>26.26</t>
  </si>
  <si>
    <t>27.27</t>
  </si>
  <si>
    <t>28.28</t>
  </si>
  <si>
    <t>29.29</t>
  </si>
  <si>
    <t>30.31</t>
  </si>
  <si>
    <t>31.32</t>
  </si>
  <si>
    <t>32.33</t>
  </si>
  <si>
    <t>33.34</t>
  </si>
  <si>
    <t>34.35</t>
  </si>
  <si>
    <t>35.36</t>
  </si>
  <si>
    <t>36.37</t>
  </si>
  <si>
    <t>37.38</t>
  </si>
  <si>
    <t>38.39</t>
  </si>
  <si>
    <t>39.40</t>
  </si>
  <si>
    <t>40.41</t>
  </si>
  <si>
    <t>41.43</t>
  </si>
  <si>
    <t>42.44</t>
  </si>
  <si>
    <t>43.45</t>
  </si>
  <si>
    <t>44.47</t>
  </si>
  <si>
    <t>45.49</t>
  </si>
  <si>
    <t>46.50</t>
  </si>
  <si>
    <t>47.52</t>
  </si>
  <si>
    <t>48.53</t>
  </si>
  <si>
    <t>49.54</t>
  </si>
  <si>
    <t>50.55</t>
  </si>
  <si>
    <t>51.57</t>
  </si>
  <si>
    <t>52.59</t>
  </si>
  <si>
    <t>53.60</t>
  </si>
  <si>
    <t>54.61</t>
  </si>
  <si>
    <t>55.63</t>
  </si>
  <si>
    <t>56.64</t>
  </si>
  <si>
    <t>57.65</t>
  </si>
  <si>
    <t>58.66</t>
  </si>
  <si>
    <t>59.67</t>
  </si>
  <si>
    <t>60.68</t>
  </si>
  <si>
    <t>61.69</t>
  </si>
  <si>
    <t>62.70</t>
  </si>
  <si>
    <t>63.71</t>
  </si>
  <si>
    <t>64.72</t>
  </si>
  <si>
    <t>65.73</t>
  </si>
  <si>
    <t>66.74</t>
  </si>
  <si>
    <t>67.75</t>
  </si>
  <si>
    <t>68.76</t>
  </si>
  <si>
    <t>69.77</t>
  </si>
  <si>
    <t>70.78</t>
  </si>
  <si>
    <t>71.79</t>
  </si>
  <si>
    <t>72.80</t>
  </si>
  <si>
    <t>73.82</t>
  </si>
  <si>
    <t>74.83</t>
  </si>
  <si>
    <t>75.85</t>
  </si>
  <si>
    <t>76.86</t>
  </si>
  <si>
    <t>77.87</t>
  </si>
  <si>
    <t>78.88</t>
  </si>
  <si>
    <t>79.89</t>
  </si>
  <si>
    <t>80.90</t>
  </si>
  <si>
    <t>81.91</t>
  </si>
  <si>
    <t>82.92</t>
  </si>
  <si>
    <t>83.93</t>
  </si>
  <si>
    <t>84.94</t>
  </si>
  <si>
    <t>85.95</t>
  </si>
  <si>
    <t>86.96</t>
  </si>
  <si>
    <t>87.97</t>
  </si>
  <si>
    <t>88.98</t>
  </si>
  <si>
    <t>89.99</t>
  </si>
  <si>
    <t>90.100</t>
  </si>
  <si>
    <t>91.104</t>
  </si>
  <si>
    <t>92.105</t>
  </si>
  <si>
    <t>93.106</t>
  </si>
  <si>
    <t>94.107</t>
  </si>
  <si>
    <t>95.108</t>
  </si>
  <si>
    <t>96.109</t>
  </si>
  <si>
    <t>97.110</t>
  </si>
  <si>
    <t>98.111</t>
  </si>
  <si>
    <t>99.112</t>
  </si>
  <si>
    <t>100.113</t>
  </si>
  <si>
    <t>101.114</t>
  </si>
  <si>
    <t>102.115</t>
  </si>
  <si>
    <t>103.116</t>
  </si>
  <si>
    <t>104.118</t>
  </si>
  <si>
    <t>105.119</t>
  </si>
  <si>
    <t>106.120</t>
  </si>
  <si>
    <t>107.121</t>
  </si>
  <si>
    <t>108.122</t>
  </si>
  <si>
    <t>109.123</t>
  </si>
  <si>
    <t>110.125</t>
  </si>
  <si>
    <t>111.126</t>
  </si>
  <si>
    <t>112.127</t>
  </si>
  <si>
    <t>113.128</t>
  </si>
  <si>
    <t>114.129</t>
  </si>
  <si>
    <t>115.130</t>
  </si>
  <si>
    <t>116.131</t>
  </si>
  <si>
    <t>117.132</t>
  </si>
  <si>
    <t>118.133</t>
  </si>
  <si>
    <t>119.134</t>
  </si>
  <si>
    <t>120.135</t>
  </si>
  <si>
    <t>121.136</t>
  </si>
  <si>
    <t>122.137</t>
  </si>
  <si>
    <t>123.138</t>
  </si>
  <si>
    <t>124.139</t>
  </si>
  <si>
    <t>125.140</t>
  </si>
  <si>
    <t>126.142</t>
  </si>
  <si>
    <t>127.143</t>
  </si>
  <si>
    <t>128.144</t>
  </si>
  <si>
    <t>129.145</t>
  </si>
  <si>
    <t>130.146</t>
  </si>
  <si>
    <t>131.147</t>
  </si>
  <si>
    <t>132.148</t>
  </si>
  <si>
    <t>133.149</t>
  </si>
  <si>
    <t>134.150</t>
  </si>
  <si>
    <t>135.151</t>
  </si>
  <si>
    <t>136.152</t>
  </si>
  <si>
    <t>137.153</t>
  </si>
  <si>
    <t>138.154</t>
  </si>
  <si>
    <t>139.155</t>
  </si>
  <si>
    <t>140.156</t>
  </si>
  <si>
    <t>141.157</t>
  </si>
  <si>
    <t>142.158</t>
  </si>
  <si>
    <t>143.159</t>
  </si>
  <si>
    <t>144.161</t>
  </si>
  <si>
    <t>145.162</t>
  </si>
  <si>
    <t>146.163</t>
  </si>
  <si>
    <t>147.164</t>
  </si>
  <si>
    <t>148.165</t>
  </si>
  <si>
    <t>149.166</t>
  </si>
  <si>
    <t>150.167</t>
  </si>
  <si>
    <t>151.168</t>
  </si>
  <si>
    <t>152.169</t>
  </si>
  <si>
    <t>153.170</t>
  </si>
  <si>
    <t>154.172</t>
  </si>
  <si>
    <t>155.175</t>
  </si>
  <si>
    <t>156.179</t>
  </si>
  <si>
    <t>157.182</t>
  </si>
  <si>
    <t>158.184</t>
  </si>
  <si>
    <t>159.185</t>
  </si>
  <si>
    <t>160.186</t>
  </si>
  <si>
    <t>161.188</t>
  </si>
  <si>
    <t>162.189</t>
  </si>
  <si>
    <t>163.190</t>
  </si>
  <si>
    <t>164.191</t>
  </si>
  <si>
    <t>165.192</t>
  </si>
  <si>
    <t>166.193</t>
  </si>
  <si>
    <t>167.196</t>
  </si>
  <si>
    <t>168.198</t>
  </si>
  <si>
    <t>169.199</t>
  </si>
  <si>
    <t>170.200</t>
  </si>
  <si>
    <t>171.202</t>
  </si>
  <si>
    <t>172.203</t>
  </si>
  <si>
    <t>173.204</t>
  </si>
  <si>
    <t>174.205</t>
  </si>
  <si>
    <t>175.206</t>
  </si>
  <si>
    <t>176.208</t>
  </si>
  <si>
    <t>177.209</t>
  </si>
  <si>
    <t>178.210</t>
  </si>
  <si>
    <t>179.211</t>
  </si>
  <si>
    <t>180.214</t>
  </si>
  <si>
    <t>181.216</t>
  </si>
  <si>
    <t>182.217</t>
  </si>
  <si>
    <t>183.218</t>
  </si>
  <si>
    <t>184.219</t>
  </si>
  <si>
    <t>185.220</t>
  </si>
  <si>
    <t>186.221</t>
  </si>
  <si>
    <t>187.222</t>
  </si>
  <si>
    <t>188.223</t>
  </si>
  <si>
    <t>189.225</t>
  </si>
  <si>
    <t>190.226</t>
  </si>
  <si>
    <t>191.227</t>
  </si>
  <si>
    <t>192.228</t>
  </si>
  <si>
    <t>193.229</t>
  </si>
  <si>
    <t>194.230</t>
  </si>
  <si>
    <t>195.231</t>
  </si>
  <si>
    <t>196.233</t>
  </si>
  <si>
    <t>197.234</t>
  </si>
  <si>
    <t>198.236</t>
  </si>
  <si>
    <t>199.237</t>
  </si>
  <si>
    <t>200.238</t>
  </si>
  <si>
    <t>201.239</t>
  </si>
  <si>
    <t>202.240</t>
  </si>
  <si>
    <t>203.243</t>
  </si>
  <si>
    <t>204.246</t>
  </si>
  <si>
    <t>205.247</t>
  </si>
  <si>
    <t>206.248</t>
  </si>
  <si>
    <t>207.249</t>
  </si>
  <si>
    <t>208.250</t>
  </si>
  <si>
    <t>209.251</t>
  </si>
  <si>
    <t>210.252</t>
  </si>
  <si>
    <t>211.253</t>
  </si>
  <si>
    <t>212.255</t>
  </si>
  <si>
    <t>213.256</t>
  </si>
  <si>
    <t>214.257</t>
  </si>
  <si>
    <t>215.258</t>
  </si>
  <si>
    <t>216.259</t>
  </si>
  <si>
    <t>217.260</t>
  </si>
  <si>
    <t>218.261</t>
  </si>
  <si>
    <t>219.262</t>
  </si>
  <si>
    <t>220.264</t>
  </si>
  <si>
    <t>221.265</t>
  </si>
  <si>
    <t>222.266</t>
  </si>
  <si>
    <t>223.267</t>
  </si>
  <si>
    <t>224.268</t>
  </si>
  <si>
    <t>225.269</t>
  </si>
  <si>
    <t>226.270</t>
  </si>
  <si>
    <t>227.271</t>
  </si>
  <si>
    <t>228.272</t>
  </si>
  <si>
    <t>229.273</t>
  </si>
  <si>
    <t>230.274</t>
  </si>
  <si>
    <t>231.275</t>
  </si>
  <si>
    <t>232.276</t>
  </si>
  <si>
    <t>233.277</t>
  </si>
  <si>
    <t>234.278</t>
  </si>
  <si>
    <t>235.279</t>
  </si>
  <si>
    <t>236.280</t>
  </si>
  <si>
    <t>237.281</t>
  </si>
  <si>
    <t>238.282</t>
  </si>
  <si>
    <t>239.283</t>
  </si>
  <si>
    <t>240.284</t>
  </si>
  <si>
    <t>241.285</t>
  </si>
  <si>
    <t>242.286</t>
  </si>
  <si>
    <t>243.287</t>
  </si>
  <si>
    <t>244.288</t>
  </si>
  <si>
    <t>245.289</t>
  </si>
  <si>
    <t>246.290</t>
  </si>
  <si>
    <t>247.291</t>
  </si>
  <si>
    <t>248.292</t>
  </si>
  <si>
    <t>249.293</t>
  </si>
  <si>
    <t>250.294</t>
  </si>
  <si>
    <t>251.295</t>
  </si>
  <si>
    <t>252.296</t>
  </si>
  <si>
    <t>253.297</t>
  </si>
  <si>
    <t>254.298</t>
  </si>
  <si>
    <t>255.299</t>
  </si>
  <si>
    <t>256.300</t>
  </si>
  <si>
    <t>257.301</t>
  </si>
  <si>
    <t>258.302</t>
  </si>
  <si>
    <t>259.303</t>
  </si>
  <si>
    <t>260.304</t>
  </si>
  <si>
    <t>261.305</t>
  </si>
  <si>
    <t>262.309</t>
  </si>
  <si>
    <t>263.310</t>
  </si>
  <si>
    <t>264.311</t>
  </si>
  <si>
    <t>265.312</t>
  </si>
  <si>
    <t>266.313</t>
  </si>
  <si>
    <t>267.314</t>
  </si>
  <si>
    <t>268.316</t>
  </si>
  <si>
    <t>269.317</t>
  </si>
  <si>
    <t>270.319</t>
  </si>
  <si>
    <t>271.322</t>
  </si>
  <si>
    <t>272.323</t>
  </si>
  <si>
    <t>273.324</t>
  </si>
  <si>
    <t>274.325</t>
  </si>
  <si>
    <t>275.326</t>
  </si>
  <si>
    <t>276.329</t>
  </si>
  <si>
    <t>277.330</t>
  </si>
  <si>
    <t>278.331</t>
  </si>
  <si>
    <t>279.332</t>
  </si>
  <si>
    <t>280.334</t>
  </si>
  <si>
    <t>281.335</t>
  </si>
  <si>
    <t>282.336</t>
  </si>
  <si>
    <t>283.337</t>
  </si>
  <si>
    <t>284.338</t>
  </si>
  <si>
    <t>285.339</t>
  </si>
  <si>
    <t>286.340</t>
  </si>
  <si>
    <t>287.341</t>
  </si>
  <si>
    <t>288.342</t>
  </si>
  <si>
    <t>289.345</t>
  </si>
  <si>
    <t>290.348</t>
  </si>
  <si>
    <t>291.350</t>
  </si>
  <si>
    <t>292.351</t>
  </si>
  <si>
    <t>293.352</t>
  </si>
  <si>
    <t>294.353</t>
  </si>
  <si>
    <t>295.355</t>
  </si>
  <si>
    <t>296.356</t>
  </si>
  <si>
    <t>297.357</t>
  </si>
  <si>
    <t>298.358</t>
  </si>
  <si>
    <t>299.361</t>
  </si>
  <si>
    <t>300.362</t>
  </si>
  <si>
    <t>301.363</t>
  </si>
  <si>
    <t>302.365</t>
  </si>
  <si>
    <t>303.368</t>
  </si>
  <si>
    <t>304.370</t>
  </si>
  <si>
    <t>305.371</t>
  </si>
  <si>
    <t>306.373</t>
  </si>
  <si>
    <t>307.376</t>
  </si>
  <si>
    <t>308.377</t>
  </si>
  <si>
    <t>309.378</t>
  </si>
  <si>
    <t>310.380</t>
  </si>
  <si>
    <t>311.380</t>
  </si>
  <si>
    <t>312.381</t>
  </si>
  <si>
    <t>313.382</t>
  </si>
  <si>
    <t>314.383</t>
  </si>
  <si>
    <t>315.385</t>
  </si>
  <si>
    <t>316.386</t>
  </si>
  <si>
    <t>317.387</t>
  </si>
  <si>
    <t>318.388</t>
  </si>
  <si>
    <t>319.389</t>
  </si>
  <si>
    <t>320.390</t>
  </si>
  <si>
    <t>321.392</t>
  </si>
  <si>
    <t>322.394</t>
  </si>
  <si>
    <t>323.395</t>
  </si>
  <si>
    <t>324.396</t>
  </si>
  <si>
    <t>325.397</t>
  </si>
  <si>
    <t>326.398</t>
  </si>
  <si>
    <t>327.399</t>
  </si>
  <si>
    <t>328.400</t>
  </si>
  <si>
    <t>329.401</t>
  </si>
  <si>
    <t>330.402</t>
  </si>
  <si>
    <t>331.403</t>
  </si>
  <si>
    <t>332.406</t>
  </si>
  <si>
    <t>333.407</t>
  </si>
  <si>
    <t>334.408</t>
  </si>
  <si>
    <t>335.409</t>
  </si>
  <si>
    <t>336.410</t>
  </si>
  <si>
    <t>337.411</t>
  </si>
  <si>
    <t>338.415</t>
  </si>
  <si>
    <t>339.416</t>
  </si>
  <si>
    <t>340.417</t>
  </si>
  <si>
    <t>341.418</t>
  </si>
  <si>
    <t>342.419</t>
  </si>
  <si>
    <t>343.420</t>
  </si>
  <si>
    <t>344.421</t>
  </si>
  <si>
    <t>345.422</t>
  </si>
  <si>
    <t>346.423</t>
  </si>
  <si>
    <t>347.424</t>
  </si>
  <si>
    <t>348.425</t>
  </si>
  <si>
    <t>349.428</t>
  </si>
  <si>
    <t>350.429</t>
  </si>
  <si>
    <t>351.430</t>
  </si>
  <si>
    <t>352.431</t>
  </si>
  <si>
    <t>353.432</t>
  </si>
  <si>
    <t>354.433</t>
  </si>
  <si>
    <t>355.434</t>
  </si>
  <si>
    <t>356.435</t>
  </si>
  <si>
    <t>357.436</t>
  </si>
  <si>
    <t>358.437</t>
  </si>
  <si>
    <t>359.438</t>
  </si>
  <si>
    <t>360.439</t>
  </si>
  <si>
    <t>361.440</t>
  </si>
  <si>
    <t>362.441</t>
  </si>
  <si>
    <t>363.442</t>
  </si>
  <si>
    <t>364.443</t>
  </si>
  <si>
    <t>365.444</t>
  </si>
  <si>
    <t>366.445</t>
  </si>
  <si>
    <t>367.446</t>
  </si>
  <si>
    <t>368.447</t>
  </si>
  <si>
    <t>369.448</t>
  </si>
  <si>
    <t>370.449</t>
  </si>
  <si>
    <t>371.450</t>
  </si>
  <si>
    <t>372.451</t>
  </si>
  <si>
    <t>373.452</t>
  </si>
  <si>
    <t>374.453</t>
  </si>
  <si>
    <t>375.454</t>
  </si>
  <si>
    <t>376.455</t>
  </si>
  <si>
    <t>377.456</t>
  </si>
  <si>
    <t>378.457</t>
  </si>
  <si>
    <t>379.458</t>
  </si>
  <si>
    <t>380.459</t>
  </si>
  <si>
    <t>381.460</t>
  </si>
  <si>
    <t>382.461</t>
  </si>
  <si>
    <t>383.462</t>
  </si>
  <si>
    <t>384.463</t>
  </si>
  <si>
    <t>385.464</t>
  </si>
  <si>
    <t>386.465</t>
  </si>
  <si>
    <t>387.466</t>
  </si>
  <si>
    <t>388.467</t>
  </si>
  <si>
    <t>389.468</t>
  </si>
  <si>
    <t>390.470</t>
  </si>
  <si>
    <t>391.471</t>
  </si>
  <si>
    <t>392.472</t>
  </si>
  <si>
    <t>393.473</t>
  </si>
  <si>
    <t>394.474</t>
  </si>
  <si>
    <t>395.475</t>
  </si>
  <si>
    <t>396.476</t>
  </si>
  <si>
    <t>397.477</t>
  </si>
  <si>
    <t>398.478</t>
  </si>
  <si>
    <t>399.479</t>
  </si>
  <si>
    <t>400.480</t>
  </si>
  <si>
    <t>401.481</t>
  </si>
  <si>
    <t>402.482</t>
  </si>
  <si>
    <t>403.483</t>
  </si>
  <si>
    <t>404.484</t>
  </si>
  <si>
    <t>405.485</t>
  </si>
  <si>
    <t>406.486</t>
  </si>
  <si>
    <t>407.487</t>
  </si>
  <si>
    <t>408.488</t>
  </si>
  <si>
    <t>409.489</t>
  </si>
  <si>
    <t>410.490</t>
  </si>
  <si>
    <t>411.491</t>
  </si>
  <si>
    <t>412.492</t>
  </si>
  <si>
    <t>413.493</t>
  </si>
  <si>
    <t>414.494</t>
  </si>
  <si>
    <t>415.495</t>
  </si>
  <si>
    <t>416.496</t>
  </si>
  <si>
    <t>417.498</t>
  </si>
  <si>
    <t>418.499</t>
  </si>
  <si>
    <t>419.500</t>
  </si>
  <si>
    <t>420.501</t>
  </si>
  <si>
    <t>421.503</t>
  </si>
  <si>
    <t>422.504</t>
  </si>
  <si>
    <t>423.505</t>
  </si>
  <si>
    <t>424.506</t>
  </si>
  <si>
    <t>425.507</t>
  </si>
  <si>
    <t>426.508</t>
  </si>
  <si>
    <t>427.509</t>
  </si>
  <si>
    <t>428.510</t>
  </si>
  <si>
    <t>429.511</t>
  </si>
  <si>
    <t>430.512</t>
  </si>
  <si>
    <t>431.513</t>
  </si>
  <si>
    <t>432.514</t>
  </si>
  <si>
    <t>433.515</t>
  </si>
  <si>
    <t>434.516</t>
  </si>
  <si>
    <t>435.518</t>
  </si>
  <si>
    <t>436.521</t>
  </si>
  <si>
    <t>437.522</t>
  </si>
  <si>
    <t>438.523</t>
  </si>
  <si>
    <t>439.524</t>
  </si>
  <si>
    <t>440.525</t>
  </si>
  <si>
    <t>441.529</t>
  </si>
  <si>
    <t>442.532</t>
  </si>
  <si>
    <t>443.533</t>
  </si>
  <si>
    <t>444.534</t>
  </si>
  <si>
    <t>445.535</t>
  </si>
  <si>
    <t>446.536</t>
  </si>
  <si>
    <t>447.537</t>
  </si>
  <si>
    <t>448.538</t>
  </si>
  <si>
    <t>449.539</t>
  </si>
  <si>
    <t>450.548</t>
  </si>
  <si>
    <t>451.549</t>
  </si>
  <si>
    <t>452.551</t>
  </si>
  <si>
    <t>453.552</t>
  </si>
  <si>
    <t>454.553</t>
  </si>
  <si>
    <t>455.554</t>
  </si>
  <si>
    <t>456.555</t>
  </si>
  <si>
    <t>457.556</t>
  </si>
  <si>
    <t>458.557</t>
  </si>
  <si>
    <t>459.558</t>
  </si>
  <si>
    <t>460.559</t>
  </si>
  <si>
    <t>461.560</t>
  </si>
  <si>
    <t>462.561</t>
  </si>
  <si>
    <t>463.562</t>
  </si>
  <si>
    <t>464.563</t>
  </si>
  <si>
    <t>465.564</t>
  </si>
  <si>
    <t>466.565</t>
  </si>
  <si>
    <t>467.566</t>
  </si>
  <si>
    <t>468.568</t>
  </si>
  <si>
    <t>469.569</t>
  </si>
  <si>
    <t>470.570</t>
  </si>
  <si>
    <t>471.571</t>
  </si>
  <si>
    <t>472.572</t>
  </si>
  <si>
    <t>473.573</t>
  </si>
  <si>
    <t>474.575</t>
  </si>
  <si>
    <t>475.576</t>
  </si>
  <si>
    <t>476.577</t>
  </si>
  <si>
    <t>477.578</t>
  </si>
  <si>
    <t>478.581</t>
  </si>
  <si>
    <t>479.582</t>
  </si>
  <si>
    <t>480.583</t>
  </si>
  <si>
    <t>481.584</t>
  </si>
  <si>
    <t>482.585</t>
  </si>
  <si>
    <t>483.586</t>
  </si>
  <si>
    <t>484.587</t>
  </si>
  <si>
    <t>485.588</t>
  </si>
  <si>
    <t>486.590</t>
  </si>
  <si>
    <t>487.592</t>
  </si>
  <si>
    <t>488.593</t>
  </si>
  <si>
    <t>489.594</t>
  </si>
  <si>
    <t>490.595</t>
  </si>
  <si>
    <t>491.596</t>
  </si>
  <si>
    <t>492.597</t>
  </si>
  <si>
    <t>493.598</t>
  </si>
  <si>
    <t>494.599</t>
  </si>
  <si>
    <t>495.600</t>
  </si>
  <si>
    <t>496.601</t>
  </si>
  <si>
    <t>497.602</t>
  </si>
  <si>
    <t>498.603</t>
  </si>
  <si>
    <t>499.604</t>
  </si>
  <si>
    <t>500.605</t>
  </si>
  <si>
    <t>501.606</t>
  </si>
  <si>
    <t>502.607</t>
  </si>
  <si>
    <t>503.608</t>
  </si>
  <si>
    <t>504.609</t>
  </si>
  <si>
    <t>505.610</t>
  </si>
  <si>
    <t>506.612</t>
  </si>
  <si>
    <t>507.613</t>
  </si>
  <si>
    <t>508.614</t>
  </si>
  <si>
    <t>509.615</t>
  </si>
  <si>
    <t>510.616</t>
  </si>
  <si>
    <t>511.617</t>
  </si>
  <si>
    <t>512.618</t>
  </si>
  <si>
    <t>513.619</t>
  </si>
  <si>
    <t>514.620</t>
  </si>
  <si>
    <t>515.621</t>
  </si>
  <si>
    <t>516.622</t>
  </si>
  <si>
    <t>517.623</t>
  </si>
  <si>
    <t>518.624</t>
  </si>
  <si>
    <t>519.625</t>
  </si>
  <si>
    <t>520.628</t>
  </si>
  <si>
    <t>521.630</t>
  </si>
  <si>
    <t>522.631</t>
  </si>
  <si>
    <t>523.632</t>
  </si>
  <si>
    <t>524.633</t>
  </si>
  <si>
    <t>525.634</t>
  </si>
  <si>
    <t>526.635</t>
  </si>
  <si>
    <t>527.636</t>
  </si>
  <si>
    <t>528.637</t>
  </si>
  <si>
    <t>529.638</t>
  </si>
  <si>
    <t>530.639</t>
  </si>
  <si>
    <t>531.640</t>
  </si>
  <si>
    <t>532.641</t>
  </si>
  <si>
    <t>533.642</t>
  </si>
  <si>
    <t>534.643</t>
  </si>
  <si>
    <t>535.644</t>
  </si>
  <si>
    <t>536.645</t>
  </si>
  <si>
    <t>537.646</t>
  </si>
  <si>
    <t>538.647</t>
  </si>
  <si>
    <t>539.648</t>
  </si>
  <si>
    <t>540.649</t>
  </si>
  <si>
    <t>541.650</t>
  </si>
  <si>
    <t>542.651</t>
  </si>
  <si>
    <t>543.652</t>
  </si>
  <si>
    <t>544.653</t>
  </si>
  <si>
    <t>545.654</t>
  </si>
  <si>
    <t>546.655</t>
  </si>
  <si>
    <t>547.656</t>
  </si>
  <si>
    <t>548.657</t>
  </si>
  <si>
    <t>549.658</t>
  </si>
  <si>
    <t>550.659</t>
  </si>
  <si>
    <t>551.660</t>
  </si>
  <si>
    <t>552.661</t>
  </si>
  <si>
    <t>553.662</t>
  </si>
  <si>
    <t>554.663</t>
  </si>
  <si>
    <t>555.664</t>
  </si>
  <si>
    <t>556.665</t>
  </si>
  <si>
    <t>557.666</t>
  </si>
  <si>
    <t>558.667</t>
  </si>
  <si>
    <t>559.668</t>
  </si>
  <si>
    <t>560.669</t>
  </si>
  <si>
    <t>561.671</t>
  </si>
  <si>
    <t>562.672</t>
  </si>
  <si>
    <t>563.674</t>
  </si>
  <si>
    <t>564.675</t>
  </si>
  <si>
    <t>565.676</t>
  </si>
  <si>
    <t>566.679</t>
  </si>
  <si>
    <t>567.681</t>
  </si>
  <si>
    <t>568.682</t>
  </si>
  <si>
    <t>569.683</t>
  </si>
  <si>
    <t>570.684</t>
  </si>
  <si>
    <t>571.685</t>
  </si>
  <si>
    <t>572.687</t>
  </si>
  <si>
    <t>573.688</t>
  </si>
  <si>
    <t>574.689</t>
  </si>
  <si>
    <t>575.690</t>
  </si>
  <si>
    <t>576.691</t>
  </si>
  <si>
    <t>577.693</t>
  </si>
  <si>
    <t>578.696</t>
  </si>
  <si>
    <t>579.697</t>
  </si>
  <si>
    <t>580.698</t>
  </si>
  <si>
    <t>581.700</t>
  </si>
  <si>
    <t>582.701</t>
  </si>
  <si>
    <t>583.702</t>
  </si>
  <si>
    <t>584.703</t>
  </si>
  <si>
    <t>585.704</t>
  </si>
  <si>
    <t>586.705</t>
  </si>
  <si>
    <t>587.706</t>
  </si>
  <si>
    <t>588.707</t>
  </si>
  <si>
    <t>589.708</t>
  </si>
  <si>
    <t>590.709</t>
  </si>
  <si>
    <t>591.710</t>
  </si>
  <si>
    <t>592.711</t>
  </si>
  <si>
    <t>593.712</t>
  </si>
  <si>
    <t>594.713</t>
  </si>
  <si>
    <t>595.714</t>
  </si>
  <si>
    <t>596.715</t>
  </si>
  <si>
    <t>597.719</t>
  </si>
  <si>
    <t>598.721</t>
  </si>
  <si>
    <t>599.723</t>
  </si>
  <si>
    <t>600.724</t>
  </si>
  <si>
    <t>601.725</t>
  </si>
  <si>
    <t>602.726</t>
  </si>
  <si>
    <t>603.727</t>
  </si>
  <si>
    <t>604.729</t>
  </si>
  <si>
    <t>605.731</t>
  </si>
  <si>
    <t>606.732</t>
  </si>
  <si>
    <t>607.733</t>
  </si>
  <si>
    <t>608.734</t>
  </si>
  <si>
    <t>609.735</t>
  </si>
  <si>
    <t>610.737</t>
  </si>
  <si>
    <t>611.738</t>
  </si>
  <si>
    <t>612.741</t>
  </si>
  <si>
    <t>613.742</t>
  </si>
  <si>
    <t>614.743</t>
  </si>
  <si>
    <t>615.745</t>
  </si>
  <si>
    <t>616.746</t>
  </si>
  <si>
    <t>617.747</t>
  </si>
  <si>
    <t>618.748</t>
  </si>
  <si>
    <t>619.749</t>
  </si>
  <si>
    <t>620.750</t>
  </si>
  <si>
    <t>621.751</t>
  </si>
  <si>
    <t>622.752</t>
  </si>
  <si>
    <t>623.753</t>
  </si>
  <si>
    <t>624.754</t>
  </si>
  <si>
    <t>625.755</t>
  </si>
  <si>
    <t>626.756</t>
  </si>
  <si>
    <t>627.757</t>
  </si>
  <si>
    <t>628.758</t>
  </si>
  <si>
    <t>629.759</t>
  </si>
  <si>
    <t>630.760</t>
  </si>
  <si>
    <t>631.761</t>
  </si>
  <si>
    <t>632.762</t>
  </si>
  <si>
    <t>633.763</t>
  </si>
  <si>
    <t>634.764</t>
  </si>
  <si>
    <t>635.765</t>
  </si>
  <si>
    <t>636.766</t>
  </si>
  <si>
    <t>637.768</t>
  </si>
  <si>
    <t>638.769</t>
  </si>
  <si>
    <t>639.770</t>
  </si>
  <si>
    <t>640.771</t>
  </si>
  <si>
    <t>641.772</t>
  </si>
  <si>
    <t>642.773</t>
  </si>
  <si>
    <t>643.774</t>
  </si>
  <si>
    <t>644.775</t>
  </si>
  <si>
    <t>645.776</t>
  </si>
  <si>
    <t>646.778</t>
  </si>
  <si>
    <t>647.787</t>
  </si>
  <si>
    <t>648.788</t>
  </si>
  <si>
    <t>649.789</t>
  </si>
  <si>
    <t>650.790</t>
  </si>
  <si>
    <t>651.791</t>
  </si>
  <si>
    <t>652.792</t>
  </si>
  <si>
    <t>653.793</t>
  </si>
  <si>
    <t>654.794</t>
  </si>
  <si>
    <t>655.795</t>
  </si>
  <si>
    <t>656.797</t>
  </si>
  <si>
    <t>657.798</t>
  </si>
  <si>
    <t>658.799</t>
  </si>
  <si>
    <t>659.800</t>
  </si>
  <si>
    <t>660.801</t>
  </si>
  <si>
    <t>661.802</t>
  </si>
  <si>
    <t>662.803</t>
  </si>
  <si>
    <t>663.804</t>
  </si>
  <si>
    <t>664.807</t>
  </si>
  <si>
    <t>665.808</t>
  </si>
  <si>
    <t>666.809</t>
  </si>
  <si>
    <t>667.810</t>
  </si>
  <si>
    <t>668.811</t>
  </si>
  <si>
    <t>669.812</t>
  </si>
  <si>
    <t>Ground Beef, Frozen: bulk;  raw</t>
  </si>
  <si>
    <t>Ground Beef Patty, Frozen:  raw; 4/1</t>
  </si>
  <si>
    <t>Ground Beef Patty, Frozen:  raw; 5/1</t>
  </si>
  <si>
    <t xml:space="preserve">Beef, BBQ Sauce, with TVP, Frozen:  chopped, diced or shredded CN labeled to provide 2 oz. M/MA; any pack acceptable.  </t>
  </si>
  <si>
    <t xml:space="preserve">Breakfast Burrito, Frozen: fully cooked; I/W, non-fried; IQF; Turkey sausage, egg and cheese;   CN labeled to provide 1 oz. M/MA and 1.75 servings of G/B Whole Grain Rich </t>
  </si>
  <si>
    <t>Breakfast, Whole wheat Breakfast bun, whole wheat flour</t>
  </si>
  <si>
    <t>Breakfast, Whole wheat Breakfast Bar</t>
  </si>
  <si>
    <t>Breakfast Entree, Frozen:  biscuit and breaded chicken patty; thaw and heat, Individually Wrapped, ovenable</t>
  </si>
  <si>
    <t xml:space="preserve">Pizza, Frozen: 4 X 6;  Sausage Reduced Fat,and part skim mozzarella,  Whole Grain Rich </t>
  </si>
  <si>
    <t xml:space="preserve">Pizza, Frozen: 4 X 6,  cheese, no cheese substitute  CN labeled to Whole Grain Rich </t>
  </si>
  <si>
    <t xml:space="preserve">Pizza, 6.25" Round, Pepperoni, 100% MozzCN labeled or Signed Product Analysis to provide 2 oz. M/MA, any pack acceptable. Whole Grain Rich </t>
  </si>
  <si>
    <t>Pizza, Frozen: 4x6;  pepperoni 100% mozz. cheese,</t>
  </si>
  <si>
    <t>PIZZA, 7" WITH BOX, COIN PEPPERONI AND CHEESE  - FROZEN:    100% mozzarella cheese</t>
  </si>
  <si>
    <t>POCKET, HOT - FROZEN:   pepperoni stuffed sandwich. Cheese blend, chopped pepperoni with CN label</t>
  </si>
  <si>
    <t xml:space="preserve">Mozzarella Cheese Stick, Breaded, Frozen:  bake 3 (21.6 grams each) sticks equal 1 M/MA and 1 serving of G/B Whole Grain Rich </t>
  </si>
  <si>
    <t>CHICKEN HOT WINGS:   fully cooked, glazed, chicken wings of fire</t>
  </si>
  <si>
    <t>CHICKEN NUGGET(CHUNKS):   breast nugget chunks with rib meat, VPP</t>
  </si>
  <si>
    <t xml:space="preserve">CHICKEN PATTY, BREADED whole grain, HOT &amp; SPICY-FROZEN:   fully cookedCN LABEL OR SIGNED ANALYSIS; wrappers inside case.    </t>
  </si>
  <si>
    <t>CHICKEN TENDERS, HOT, SPICY - FROZEN:  4/1oz. strips to provide 2 oz. meat/meat alternate and one grain/bread; fat not to exceed 6.7 grams each serving.   CN LABEL OR SIGNED ANALYSIS</t>
  </si>
  <si>
    <t xml:space="preserve">CHICKEN, BREAST FILLET, SPICY:  fillet breast meat, natural breaded, whole grain, with wrappers, CN LABEL OR SIGNED ANALYSIS    </t>
  </si>
  <si>
    <t>CHICKEN, BREAST TENDERLOIN, STRIPS O' FIRE:   spicy breaded whole grain Strips O' Fire,   CN LABEL OR SIGNED ANALYSIS</t>
  </si>
  <si>
    <t xml:space="preserve">CHICKEN, GRILLED PATTY:  unbreaded, frozen, fully cooked, IQF, flame broiled/grilled, white/dark meat, no VPPCN LABEL OR SIGNED ANALYSIS   </t>
  </si>
  <si>
    <t xml:space="preserve">Chicken Nugget, Breaded, Frozen: fully cooked; IQF; breast with rib meat; contains soy concentrate or isolate and/or dried whole egg CN labeled for 5 nuggets to provide 2 oz. M/MA; any pack acceptable. wgr </t>
  </si>
  <si>
    <t>10115</t>
  </si>
  <si>
    <t>Taco Shell: 2 = 1 Whole Grain Rich, has lime in ingredient list</t>
  </si>
  <si>
    <r>
      <t xml:space="preserve">Taco Shell Yellow Corn, 0 sodium, no trans fat, </t>
    </r>
    <r>
      <rPr>
        <b/>
        <u/>
        <sz val="10"/>
        <rFont val="Arial"/>
        <family val="2"/>
      </rPr>
      <t>NO LIME</t>
    </r>
    <r>
      <rPr>
        <sz val="10"/>
        <rFont val="Arial"/>
        <family val="2"/>
      </rPr>
      <t xml:space="preserve">, 2 shells = 35g </t>
    </r>
  </si>
  <si>
    <t>Taco, Shells, JUMBO; WHOLE GRAIN WHITE CORN FLOUR,  lime</t>
  </si>
  <si>
    <t>5" Yellow Taco Shells, no lime, 3=32g</t>
  </si>
  <si>
    <t>Tortillas, Flour, Frozen: enriched;  8 inch, no lime, 1=42g</t>
  </si>
  <si>
    <t xml:space="preserve">Tortilla Whole Wheat 10" Whole Grain Rich, no lime, 1=70g </t>
  </si>
  <si>
    <t>Tortilla, Flour Press 12" Whole Grain Rich , no lime, 1=85g</t>
  </si>
  <si>
    <t>Tortilla, Flour Whl Wht 8" Whole Grain Rich, no lime, 1=42g</t>
  </si>
  <si>
    <t>Tortillas, Corn, Frozen</t>
  </si>
  <si>
    <t>Tortilla Chips, Triangle, bulk</t>
  </si>
  <si>
    <t>MINI TORTILLA CRISPS- Round, Whole Grain Rich  1638</t>
  </si>
  <si>
    <t>Tortilla Chips, Mini Round, bulk;  Whole Grain Rich 1636</t>
  </si>
  <si>
    <t>Chip Tortilla White Corn, Round,  Whole Grain Rich 1637</t>
  </si>
  <si>
    <t>Taco Boat: enriched or whole grain; WHOLE GRAIN MASA FLOUR</t>
  </si>
  <si>
    <t>Tostada Bowl:  edible; enriched or whole grain; 6.25"</t>
  </si>
  <si>
    <t>MISSION CHIP CORN YELLOW ROUND 1635</t>
  </si>
  <si>
    <t>Tortilla Chip, White Triangle 1634</t>
  </si>
  <si>
    <t xml:space="preserve"> 2.5 OZ</t>
  </si>
  <si>
    <t xml:space="preserve"> 1.95 OZ</t>
  </si>
  <si>
    <t xml:space="preserve"> .8 OZ</t>
  </si>
  <si>
    <t xml:space="preserve"> 3.8 OZ</t>
  </si>
  <si>
    <t xml:space="preserve"> .97 OZ</t>
  </si>
  <si>
    <t xml:space="preserve"> 3.2 OZ</t>
  </si>
  <si>
    <t xml:space="preserve"> 5 LB</t>
  </si>
  <si>
    <t xml:space="preserve"> .5 OZ</t>
  </si>
  <si>
    <t xml:space="preserve"> 3 OZ</t>
  </si>
  <si>
    <t xml:space="preserve"> 2.4 OZ</t>
  </si>
  <si>
    <t xml:space="preserve"> 6  LB</t>
  </si>
  <si>
    <t xml:space="preserve"> 4.5 OZ</t>
  </si>
  <si>
    <t xml:space="preserve"> 10 LB</t>
  </si>
  <si>
    <t xml:space="preserve"> 4 OZ</t>
  </si>
  <si>
    <t xml:space="preserve"> 3.15 OZ</t>
  </si>
  <si>
    <t xml:space="preserve"> 5.5 LB</t>
  </si>
  <si>
    <t xml:space="preserve"> 2.43 OZ</t>
  </si>
  <si>
    <t xml:space="preserve"> 2.3 OZ</t>
  </si>
  <si>
    <t xml:space="preserve"> .7OZ</t>
  </si>
  <si>
    <t xml:space="preserve"> 2 OZ</t>
  </si>
  <si>
    <t xml:space="preserve"> 5 LB.</t>
  </si>
  <si>
    <t xml:space="preserve"> 12# 96 CT</t>
  </si>
  <si>
    <t xml:space="preserve"> 2 LB</t>
  </si>
  <si>
    <t xml:space="preserve"> .32 OZ</t>
  </si>
  <si>
    <t xml:space="preserve"> 1.45 OZ</t>
  </si>
  <si>
    <t xml:space="preserve"> 1.5 OZ</t>
  </si>
  <si>
    <t xml:space="preserve"> 3.5 OZ</t>
  </si>
  <si>
    <t xml:space="preserve"> 2.75 OZ</t>
  </si>
  <si>
    <t xml:space="preserve"> 2.6 OZ</t>
  </si>
  <si>
    <t xml:space="preserve"> 1.4 OZ</t>
  </si>
  <si>
    <t xml:space="preserve"> 2.9 OZ</t>
  </si>
  <si>
    <t xml:space="preserve"> 3.1 OZ</t>
  </si>
  <si>
    <t xml:space="preserve"> 40.64 OZ</t>
  </si>
  <si>
    <t xml:space="preserve"> 40 OZ</t>
  </si>
  <si>
    <t xml:space="preserve"> 5.35 OZ</t>
  </si>
  <si>
    <t xml:space="preserve"> 5.5 OZ</t>
  </si>
  <si>
    <t xml:space="preserve"> 2.85 OZ</t>
  </si>
  <si>
    <t xml:space="preserve"> 5 OZ</t>
  </si>
  <si>
    <t xml:space="preserve"> 5.65 OZ</t>
  </si>
  <si>
    <t xml:space="preserve"> 4.65 OZ</t>
  </si>
  <si>
    <t xml:space="preserve"> 5.08 OZ</t>
  </si>
  <si>
    <t xml:space="preserve"> 46 OZ</t>
  </si>
  <si>
    <t xml:space="preserve"> 60 CT</t>
  </si>
  <si>
    <t xml:space="preserve"> 4.69 OZ</t>
  </si>
  <si>
    <t xml:space="preserve"> 5.20 OZ</t>
  </si>
  <si>
    <t xml:space="preserve"> 5.44 CA</t>
  </si>
  <si>
    <t xml:space="preserve"> 2.95 OZ</t>
  </si>
  <si>
    <t xml:space="preserve"> 5.84  OZ</t>
  </si>
  <si>
    <t xml:space="preserve"> 4.48 OZ</t>
  </si>
  <si>
    <t xml:space="preserve"> 4.93 OZ</t>
  </si>
  <si>
    <t xml:space="preserve"> 5.95 OZ</t>
  </si>
  <si>
    <t xml:space="preserve"> 5.46 OZ</t>
  </si>
  <si>
    <t xml:space="preserve"> 4.48OZ</t>
  </si>
  <si>
    <t xml:space="preserve"> 43.90 OZ</t>
  </si>
  <si>
    <t xml:space="preserve"> 43.80 OZ</t>
  </si>
  <si>
    <t xml:space="preserve"> 7 IN</t>
  </si>
  <si>
    <t xml:space="preserve"> 12.5 LB</t>
  </si>
  <si>
    <t xml:space="preserve"> 4.67 OZ</t>
  </si>
  <si>
    <t xml:space="preserve"> 4.56 OZ</t>
  </si>
  <si>
    <t xml:space="preserve"> 39.76 OZ</t>
  </si>
  <si>
    <t xml:space="preserve"> 72 CT</t>
  </si>
  <si>
    <t xml:space="preserve"> 12EA CT </t>
  </si>
  <si>
    <t xml:space="preserve"> 1.8 OZ</t>
  </si>
  <si>
    <t xml:space="preserve"> 12 CT</t>
  </si>
  <si>
    <t xml:space="preserve"> 12 EA</t>
  </si>
  <si>
    <t xml:space="preserve"> 44.48 OZ</t>
  </si>
  <si>
    <t xml:space="preserve"> 9 CT</t>
  </si>
  <si>
    <t xml:space="preserve"> 52 OZ</t>
  </si>
  <si>
    <t xml:space="preserve"> 41.44 OZ</t>
  </si>
  <si>
    <t xml:space="preserve"> 64 CT</t>
  </si>
  <si>
    <t xml:space="preserve"> 5.31 OZ</t>
  </si>
  <si>
    <t xml:space="preserve"> 45.28 OZ</t>
  </si>
  <si>
    <t xml:space="preserve"> 5.30 OZ</t>
  </si>
  <si>
    <t xml:space="preserve"> 5.45 OZ</t>
  </si>
  <si>
    <t xml:space="preserve"> 10.36 OZ</t>
  </si>
  <si>
    <t xml:space="preserve"> 5.18 OZ</t>
  </si>
  <si>
    <t xml:space="preserve"> 3.10 OZ</t>
  </si>
  <si>
    <t xml:space="preserve"> 3.68 OZ</t>
  </si>
  <si>
    <t xml:space="preserve"> 7"</t>
  </si>
  <si>
    <t xml:space="preserve"> 2.65 OZ</t>
  </si>
  <si>
    <t xml:space="preserve"> 21.78 LB</t>
  </si>
  <si>
    <t xml:space="preserve"> 300 CT</t>
  </si>
  <si>
    <t xml:space="preserve"> SLICES</t>
  </si>
  <si>
    <t xml:space="preserve"> 10-12# RW</t>
  </si>
  <si>
    <t xml:space="preserve"> 3.66 OZ</t>
  </si>
  <si>
    <t xml:space="preserve"> .69  OZ</t>
  </si>
  <si>
    <t xml:space="preserve"> 3.23 OZ</t>
  </si>
  <si>
    <t xml:space="preserve"> 3.49 OZ</t>
  </si>
  <si>
    <t xml:space="preserve"> 1.13 OZ</t>
  </si>
  <si>
    <t xml:space="preserve"> 25 LB</t>
  </si>
  <si>
    <t xml:space="preserve"> .6 OZ</t>
  </si>
  <si>
    <t xml:space="preserve"> .63 OZ</t>
  </si>
  <si>
    <t xml:space="preserve"> 1.31  OZ</t>
  </si>
  <si>
    <t xml:space="preserve"> 30 LB</t>
  </si>
  <si>
    <t xml:space="preserve"> #10</t>
  </si>
  <si>
    <t xml:space="preserve"> 2.8 OZ</t>
  </si>
  <si>
    <t xml:space="preserve"> 3.05 OZ</t>
  </si>
  <si>
    <t xml:space="preserve"> 10#</t>
  </si>
  <si>
    <t>3.5oz</t>
  </si>
  <si>
    <t xml:space="preserve"> 5 #</t>
  </si>
  <si>
    <t xml:space="preserve"> .74 OZ</t>
  </si>
  <si>
    <t xml:space="preserve"> .2 OZ</t>
  </si>
  <si>
    <t xml:space="preserve"> 1 OZ</t>
  </si>
  <si>
    <t xml:space="preserve"> 5LB</t>
  </si>
  <si>
    <t xml:space="preserve"> .42 OZ</t>
  </si>
  <si>
    <t xml:space="preserve"> .29 OZ</t>
  </si>
  <si>
    <t xml:space="preserve"> 5#</t>
  </si>
  <si>
    <t xml:space="preserve"> 4OZ</t>
  </si>
  <si>
    <t xml:space="preserve"> 2  LB</t>
  </si>
  <si>
    <t xml:space="preserve"> 4.4  OZ</t>
  </si>
  <si>
    <t xml:space="preserve"> 2.8  OZ</t>
  </si>
  <si>
    <t xml:space="preserve"> 2  OZ</t>
  </si>
  <si>
    <t xml:space="preserve"> 5  LB</t>
  </si>
  <si>
    <t xml:space="preserve"> 3.45 OZ</t>
  </si>
  <si>
    <t xml:space="preserve"> 3.25 OZ</t>
  </si>
  <si>
    <t xml:space="preserve"> 8-10 LB</t>
  </si>
  <si>
    <t xml:space="preserve"> 13.5 LB</t>
  </si>
  <si>
    <t xml:space="preserve"> 7 LB</t>
  </si>
  <si>
    <t xml:space="preserve"> 2.25 LB</t>
  </si>
  <si>
    <t xml:space="preserve"> 9 LB</t>
  </si>
  <si>
    <t>1.5 OZ</t>
  </si>
  <si>
    <t xml:space="preserve"> 1 LB</t>
  </si>
  <si>
    <t xml:space="preserve"> 3.125 LBS</t>
  </si>
  <si>
    <t>1.55oz</t>
  </si>
  <si>
    <t xml:space="preserve"> 9.6 LBS</t>
  </si>
  <si>
    <t xml:space="preserve"> 2.2  OZ</t>
  </si>
  <si>
    <t>10 lb 5@.86oz ea</t>
  </si>
  <si>
    <t xml:space="preserve"> 10 LB 4@1oz ea</t>
  </si>
  <si>
    <t xml:space="preserve"> 20 LB</t>
  </si>
  <si>
    <t xml:space="preserve"> 3.6 OZ</t>
  </si>
  <si>
    <t xml:space="preserve"> 1.25 OZ</t>
  </si>
  <si>
    <t>2oz</t>
  </si>
  <si>
    <t xml:space="preserve"> .7  OZ</t>
  </si>
  <si>
    <t xml:space="preserve"> 4  OZ</t>
  </si>
  <si>
    <t xml:space="preserve"> 2.67OZ</t>
  </si>
  <si>
    <t xml:space="preserve"> 66.5 OZ</t>
  </si>
  <si>
    <t xml:space="preserve"> 43 OZ</t>
  </si>
  <si>
    <t xml:space="preserve"> 3.950 OZ</t>
  </si>
  <si>
    <t xml:space="preserve"> 2.51 OZ</t>
  </si>
  <si>
    <t xml:space="preserve"> 6 CT</t>
  </si>
  <si>
    <t xml:space="preserve"> 1.18 OZ Nutritional 2@1.195oz ea</t>
  </si>
  <si>
    <t xml:space="preserve"> .88 OZ</t>
  </si>
  <si>
    <t xml:space="preserve"> 1.2 OZ</t>
  </si>
  <si>
    <t xml:space="preserve"> 3.03 OZ</t>
  </si>
  <si>
    <t xml:space="preserve"> 1.27 OZ</t>
  </si>
  <si>
    <t xml:space="preserve"> 8 CT</t>
  </si>
  <si>
    <t xml:space="preserve"> 2.47 OZ</t>
  </si>
  <si>
    <t xml:space="preserve"> 1.1 OZ</t>
  </si>
  <si>
    <t xml:space="preserve"> 2.1 OZ</t>
  </si>
  <si>
    <t xml:space="preserve"> 1.16 OZ</t>
  </si>
  <si>
    <t xml:space="preserve"> 12 LB.</t>
  </si>
  <si>
    <t xml:space="preserve"> 2.0 OZ</t>
  </si>
  <si>
    <t xml:space="preserve"> 3.31 OZ</t>
  </si>
  <si>
    <t xml:space="preserve"> 2.44 OZ</t>
  </si>
  <si>
    <t xml:space="preserve"> 2.25 OZ</t>
  </si>
  <si>
    <t xml:space="preserve"> 2.25 OZ.</t>
  </si>
  <si>
    <t xml:space="preserve"> 2.6 OZ.</t>
  </si>
  <si>
    <t xml:space="preserve"> 10 CT</t>
  </si>
  <si>
    <t xml:space="preserve"> 3  OZ</t>
  </si>
  <si>
    <t xml:space="preserve"> 3.19 OZ</t>
  </si>
  <si>
    <t xml:space="preserve"> 2.2 OZ</t>
  </si>
  <si>
    <t xml:space="preserve"> 2.7 OZ</t>
  </si>
  <si>
    <t xml:space="preserve"> 5.78 OZ</t>
  </si>
  <si>
    <t xml:space="preserve"> 6.68 OZ</t>
  </si>
  <si>
    <t xml:space="preserve"> 5.12 OZ</t>
  </si>
  <si>
    <t xml:space="preserve"> 5.2 OZ</t>
  </si>
  <si>
    <t xml:space="preserve"> 48 CT</t>
  </si>
  <si>
    <t xml:space="preserve"> 6.1  OZ</t>
  </si>
  <si>
    <t xml:space="preserve"> 4.75 OZ</t>
  </si>
  <si>
    <t xml:space="preserve"> 2.50 OZ</t>
  </si>
  <si>
    <t xml:space="preserve"> 1.5 LB</t>
  </si>
  <si>
    <t xml:space="preserve"> 140 OZ</t>
  </si>
  <si>
    <t xml:space="preserve"> 29 OZ.</t>
  </si>
  <si>
    <t xml:space="preserve"> 16 OZ</t>
  </si>
  <si>
    <t xml:space="preserve"> 3 GM</t>
  </si>
  <si>
    <t xml:space="preserve"> 1 OZ.</t>
  </si>
  <si>
    <t xml:space="preserve"> .75 OZ</t>
  </si>
  <si>
    <t xml:space="preserve"> 3 LB</t>
  </si>
  <si>
    <t xml:space="preserve"> 2.5 LB</t>
  </si>
  <si>
    <t xml:space="preserve"> 96 EA</t>
  </si>
  <si>
    <t xml:space="preserve"> 48 EA</t>
  </si>
  <si>
    <t xml:space="preserve"> 2 LB.</t>
  </si>
  <si>
    <t xml:space="preserve"> 27 OZ</t>
  </si>
  <si>
    <t xml:space="preserve"> 4 LB</t>
  </si>
  <si>
    <t xml:space="preserve"> 26  OZ</t>
  </si>
  <si>
    <t xml:space="preserve"> 31 OZ</t>
  </si>
  <si>
    <t xml:space="preserve"> 26 OZ</t>
  </si>
  <si>
    <t xml:space="preserve"> 4.5 LB</t>
  </si>
  <si>
    <t xml:space="preserve"> 2.5  LB</t>
  </si>
  <si>
    <t xml:space="preserve"> 6 LB</t>
  </si>
  <si>
    <t xml:space="preserve"> 2.54 LB</t>
  </si>
  <si>
    <t xml:space="preserve"> 2.5 LB.</t>
  </si>
  <si>
    <t xml:space="preserve"> 20.35 OZ</t>
  </si>
  <si>
    <t xml:space="preserve"> 28 OZ</t>
  </si>
  <si>
    <t xml:space="preserve"> 3.5 LB.</t>
  </si>
  <si>
    <t xml:space="preserve"> 6.5 LB</t>
  </si>
  <si>
    <t xml:space="preserve"> 2.25 LB.</t>
  </si>
  <si>
    <t xml:space="preserve"> 115OZ</t>
  </si>
  <si>
    <t xml:space="preserve"> 30 OZ.</t>
  </si>
  <si>
    <t xml:space="preserve"> 20.8 OZ</t>
  </si>
  <si>
    <t xml:space="preserve"> 26.9 OZ.</t>
  </si>
  <si>
    <t xml:space="preserve">  #10</t>
  </si>
  <si>
    <t xml:space="preserve"> 1 GALLON</t>
  </si>
  <si>
    <t xml:space="preserve"> 1 GL</t>
  </si>
  <si>
    <t xml:space="preserve"> 5 GAL</t>
  </si>
  <si>
    <t xml:space="preserve"> 5  GL</t>
  </si>
  <si>
    <t xml:space="preserve"> 4 OZ.</t>
  </si>
  <si>
    <t>2 GAL</t>
  </si>
  <si>
    <t xml:space="preserve"> 30LB</t>
  </si>
  <si>
    <t xml:space="preserve"> 8 LB</t>
  </si>
  <si>
    <t xml:space="preserve"> 2.29 OZ</t>
  </si>
  <si>
    <t xml:space="preserve"> 1.35 OZ</t>
  </si>
  <si>
    <t xml:space="preserve"> 1.93 OZ</t>
  </si>
  <si>
    <t>1.8oz</t>
  </si>
  <si>
    <t xml:space="preserve"> 24 OZ</t>
  </si>
  <si>
    <t xml:space="preserve"> 36 OZ</t>
  </si>
  <si>
    <t xml:space="preserve"> 1.25  OZ</t>
  </si>
  <si>
    <t xml:space="preserve"> 1  OZ</t>
  </si>
  <si>
    <t xml:space="preserve"> 7.5 OZ</t>
  </si>
  <si>
    <t xml:space="preserve"> 18 OZ</t>
  </si>
  <si>
    <t xml:space="preserve"> 5.8 OZ</t>
  </si>
  <si>
    <t xml:space="preserve"> 18 EA</t>
  </si>
  <si>
    <t xml:space="preserve"> 2.88 OZ</t>
  </si>
  <si>
    <t xml:space="preserve"> 4.33 OZ</t>
  </si>
  <si>
    <t xml:space="preserve"> 2.65  OZ</t>
  </si>
  <si>
    <t xml:space="preserve"> 3.6  OZ</t>
  </si>
  <si>
    <t xml:space="preserve"> 1.9 OZ</t>
  </si>
  <si>
    <t xml:space="preserve"> 1.9  OZ</t>
  </si>
  <si>
    <t xml:space="preserve"> 250 CT</t>
  </si>
  <si>
    <t xml:space="preserve"> 10 OZ</t>
  </si>
  <si>
    <t xml:space="preserve"> 32 CT</t>
  </si>
  <si>
    <t xml:space="preserve"> 2.35 OZ</t>
  </si>
  <si>
    <t xml:space="preserve"> 1 CT</t>
  </si>
  <si>
    <t xml:space="preserve"> CT</t>
  </si>
  <si>
    <t xml:space="preserve"> 200 CT</t>
  </si>
  <si>
    <t xml:space="preserve"> 200 CT.</t>
  </si>
  <si>
    <t xml:space="preserve"> 12 PK</t>
  </si>
  <si>
    <t xml:space="preserve"> 25 CT</t>
  </si>
  <si>
    <t xml:space="preserve"> 28 CT</t>
  </si>
  <si>
    <t xml:space="preserve"> 144 CT</t>
  </si>
  <si>
    <t xml:space="preserve"> 24 CT</t>
  </si>
  <si>
    <t xml:space="preserve"> 2LBS</t>
  </si>
  <si>
    <t xml:space="preserve"> 24CT</t>
  </si>
  <si>
    <t xml:space="preserve"> 1 DOZEN</t>
  </si>
  <si>
    <t xml:space="preserve"> 3.4 OZ</t>
  </si>
  <si>
    <t xml:space="preserve"> 24 EA</t>
  </si>
  <si>
    <t xml:space="preserve"> 10  EA</t>
  </si>
  <si>
    <t xml:space="preserve"> 12 CT.</t>
  </si>
  <si>
    <t>3.5 OZ</t>
  </si>
  <si>
    <t xml:space="preserve"> 5 CT</t>
  </si>
  <si>
    <t xml:space="preserve"> 50 CT</t>
  </si>
  <si>
    <t xml:space="preserve"> 1.31 OZ</t>
  </si>
  <si>
    <t xml:space="preserve"> 3 CT</t>
  </si>
  <si>
    <t xml:space="preserve"> 1.76 OZ</t>
  </si>
  <si>
    <t xml:space="preserve"> 2 CT</t>
  </si>
  <si>
    <t xml:space="preserve"> 160 OZ</t>
  </si>
  <si>
    <t xml:space="preserve"> BOWL</t>
  </si>
  <si>
    <t xml:space="preserve"> 1.41 OZ</t>
  </si>
  <si>
    <t xml:space="preserve"> 1 EA</t>
  </si>
  <si>
    <t xml:space="preserve"> 50 OZ</t>
  </si>
  <si>
    <t>8 OZ</t>
  </si>
  <si>
    <t>18 OZ</t>
  </si>
  <si>
    <t xml:space="preserve"> 3.52 OZ</t>
  </si>
  <si>
    <t xml:space="preserve"> .9 OZ</t>
  </si>
  <si>
    <t xml:space="preserve"> 1.26 OZ</t>
  </si>
  <si>
    <t xml:space="preserve"> 42 OZ.</t>
  </si>
  <si>
    <t xml:space="preserve"> 42 OZ</t>
  </si>
  <si>
    <t xml:space="preserve"> 8 CT.</t>
  </si>
  <si>
    <t xml:space="preserve"> 1.69 OZ</t>
  </si>
  <si>
    <t xml:space="preserve"> 1.3 OZ</t>
  </si>
  <si>
    <t xml:space="preserve"> 1.42 OZ</t>
  </si>
  <si>
    <t xml:space="preserve"> 20 CT</t>
  </si>
  <si>
    <t xml:space="preserve"> 1.03 OZ</t>
  </si>
  <si>
    <t xml:space="preserve"> .92 OZ</t>
  </si>
  <si>
    <t xml:space="preserve"> 2 PK</t>
  </si>
  <si>
    <t xml:space="preserve"> .25 OZ</t>
  </si>
  <si>
    <t xml:space="preserve"> 12 OZ</t>
  </si>
  <si>
    <t xml:space="preserve"> 5GM</t>
  </si>
  <si>
    <t xml:space="preserve"> HP</t>
  </si>
  <si>
    <t xml:space="preserve"> HG</t>
  </si>
  <si>
    <t xml:space="preserve"> 3 GAL</t>
  </si>
  <si>
    <t xml:space="preserve"> 2 DZ</t>
  </si>
  <si>
    <t xml:space="preserve"> 1 DOZ</t>
  </si>
  <si>
    <t xml:space="preserve"> 1 DZ</t>
  </si>
  <si>
    <t xml:space="preserve"> 2 DOZ</t>
  </si>
  <si>
    <t xml:space="preserve"> 24CT EA</t>
  </si>
  <si>
    <t xml:space="preserve"> 6 OZ</t>
  </si>
  <si>
    <t xml:space="preserve"> 32 OZ</t>
  </si>
  <si>
    <t>6oz</t>
  </si>
  <si>
    <t xml:space="preserve"> 2OZ</t>
  </si>
  <si>
    <t xml:space="preserve"> 4.4 OZ</t>
  </si>
  <si>
    <t xml:space="preserve"> 1 10 CT</t>
  </si>
  <si>
    <t xml:space="preserve"> 64 OZ</t>
  </si>
  <si>
    <t xml:space="preserve"> 4.23OZ</t>
  </si>
  <si>
    <t xml:space="preserve"> 6.75 OZ</t>
  </si>
  <si>
    <t xml:space="preserve"> 32 OZ.</t>
  </si>
  <si>
    <t xml:space="preserve"> 4.23 OZ</t>
  </si>
  <si>
    <t xml:space="preserve"> 6OZ</t>
  </si>
  <si>
    <t xml:space="preserve"> 8  OZ</t>
  </si>
  <si>
    <t xml:space="preserve"> 8 OZ</t>
  </si>
  <si>
    <t xml:space="preserve"> 2000 CT</t>
  </si>
  <si>
    <t xml:space="preserve"> 4 GM</t>
  </si>
  <si>
    <t xml:space="preserve"> 3 OZ.</t>
  </si>
  <si>
    <t>1 OZ</t>
  </si>
  <si>
    <t xml:space="preserve"> 12  OZ</t>
  </si>
  <si>
    <t xml:space="preserve"> 48 OZ</t>
  </si>
  <si>
    <t xml:space="preserve"> 1 LB.</t>
  </si>
  <si>
    <t xml:space="preserve"> 25 LB.</t>
  </si>
  <si>
    <t xml:space="preserve"> 3.5 LB</t>
  </si>
  <si>
    <t xml:space="preserve"> 25.9 OZ</t>
  </si>
  <si>
    <t xml:space="preserve"> 24.6 OZ</t>
  </si>
  <si>
    <t xml:space="preserve"> 17 OZ</t>
  </si>
  <si>
    <t xml:space="preserve"> 13 OZ.</t>
  </si>
  <si>
    <t>4 OZ</t>
  </si>
  <si>
    <t xml:space="preserve"> 3 LB.</t>
  </si>
  <si>
    <t xml:space="preserve"> 14 OZ</t>
  </si>
  <si>
    <t xml:space="preserve"> 22 OZ</t>
  </si>
  <si>
    <t xml:space="preserve"> 13 OZ</t>
  </si>
  <si>
    <t xml:space="preserve"> 19 OZ</t>
  </si>
  <si>
    <t xml:space="preserve"> 6.5 OZ</t>
  </si>
  <si>
    <t xml:space="preserve"> 49.5 OZ</t>
  </si>
  <si>
    <t xml:space="preserve"> 49.25 OZ</t>
  </si>
  <si>
    <t xml:space="preserve"> 15 OZ</t>
  </si>
  <si>
    <t xml:space="preserve"> 29 OZ</t>
  </si>
  <si>
    <t xml:space="preserve"> 15 LB</t>
  </si>
  <si>
    <t xml:space="preserve"> .69 LB</t>
  </si>
  <si>
    <t xml:space="preserve"> 4.25 LB</t>
  </si>
  <si>
    <t xml:space="preserve"> 37 OZ</t>
  </si>
  <si>
    <t xml:space="preserve"> 8.5 OZ</t>
  </si>
  <si>
    <t xml:space="preserve"> 20 OZ</t>
  </si>
  <si>
    <t xml:space="preserve"> 25 OZ</t>
  </si>
  <si>
    <t xml:space="preserve"> 30  OZ</t>
  </si>
  <si>
    <t xml:space="preserve"> 11.25 OZ</t>
  </si>
  <si>
    <t xml:space="preserve"> 11.44 OZ</t>
  </si>
  <si>
    <t xml:space="preserve"> 9 OZ</t>
  </si>
  <si>
    <t xml:space="preserve"> 6.6 OZ</t>
  </si>
  <si>
    <t xml:space="preserve"> 9 GM</t>
  </si>
  <si>
    <t xml:space="preserve"> 5.5GM</t>
  </si>
  <si>
    <t xml:space="preserve"> 1.5 OZ.</t>
  </si>
  <si>
    <t xml:space="preserve"> 1GAL</t>
  </si>
  <si>
    <t xml:space="preserve"> 21 OZ</t>
  </si>
  <si>
    <t xml:space="preserve"> 14.5 OZ</t>
  </si>
  <si>
    <t xml:space="preserve"> 11 OZ</t>
  </si>
  <si>
    <t xml:space="preserve"> 1.33 OZ</t>
  </si>
  <si>
    <t xml:space="preserve"> 1.5OZ</t>
  </si>
  <si>
    <t xml:space="preserve"> 1.85 OZ</t>
  </si>
  <si>
    <t xml:space="preserve"> 2.5 CA</t>
  </si>
  <si>
    <t xml:space="preserve"> 11.5 OZ</t>
  </si>
  <si>
    <t xml:space="preserve"> 6.75 OZ.</t>
  </si>
  <si>
    <t xml:space="preserve"> 2 GAL</t>
  </si>
  <si>
    <t xml:space="preserve">  2 GAL</t>
  </si>
  <si>
    <t xml:space="preserve"> 20OZ</t>
  </si>
  <si>
    <t xml:space="preserve"> 12OZ</t>
  </si>
  <si>
    <t xml:space="preserve"> 20 OZ.</t>
  </si>
  <si>
    <t xml:space="preserve"> 8.4 OZ</t>
  </si>
  <si>
    <t xml:space="preserve"> 16.9 OZ</t>
  </si>
  <si>
    <t xml:space="preserve"> 12 FO</t>
  </si>
  <si>
    <t xml:space="preserve"> 8 OZ.</t>
  </si>
  <si>
    <t xml:space="preserve"> 30 CT</t>
  </si>
  <si>
    <t xml:space="preserve"> #10 CAN</t>
  </si>
  <si>
    <t xml:space="preserve"> 13.5 OZ</t>
  </si>
  <si>
    <t xml:space="preserve"> 114 OZ</t>
  </si>
  <si>
    <t xml:space="preserve"> 7 GM</t>
  </si>
  <si>
    <t xml:space="preserve"> .5 GAL</t>
  </si>
  <si>
    <t xml:space="preserve"> .5  GL</t>
  </si>
  <si>
    <t xml:space="preserve"> 1 GAL.</t>
  </si>
  <si>
    <t xml:space="preserve"> 4.5 GM</t>
  </si>
  <si>
    <t xml:space="preserve"> 12 GM</t>
  </si>
  <si>
    <t xml:space="preserve"> 100 CT</t>
  </si>
  <si>
    <t xml:space="preserve"> 3000 CT</t>
  </si>
  <si>
    <t xml:space="preserve"> 0.5 OZ</t>
  </si>
  <si>
    <t xml:space="preserve"> .7 OZ</t>
  </si>
  <si>
    <t xml:space="preserve"> .875 OZ</t>
  </si>
  <si>
    <t xml:space="preserve"> .87  OZ</t>
  </si>
  <si>
    <t xml:space="preserve"> .90 OZ</t>
  </si>
  <si>
    <t xml:space="preserve"> 0.875 OZ</t>
  </si>
  <si>
    <t xml:space="preserve"> .81 OZ</t>
  </si>
  <si>
    <t xml:space="preserve"> 1.75 OZ</t>
  </si>
  <si>
    <t xml:space="preserve"> 30 OZ</t>
  </si>
  <si>
    <t xml:space="preserve"> .78 OZ</t>
  </si>
  <si>
    <t xml:space="preserve"> 2 EA</t>
  </si>
  <si>
    <t xml:space="preserve"> 1.375 OZ</t>
  </si>
  <si>
    <t xml:space="preserve"> .04 OZ</t>
  </si>
  <si>
    <t xml:space="preserve"> .62 OZ</t>
  </si>
  <si>
    <t xml:space="preserve"> .62OZ</t>
  </si>
  <si>
    <t xml:space="preserve"> 0.2 OZ</t>
  </si>
  <si>
    <t xml:space="preserve"> 13.3 OZ</t>
  </si>
  <si>
    <t xml:space="preserve"> 1OZ</t>
  </si>
  <si>
    <t xml:space="preserve"> 36 CT</t>
  </si>
  <si>
    <t xml:space="preserve"> .9 OZ.</t>
  </si>
  <si>
    <t xml:space="preserve"> 2.62 OZ</t>
  </si>
  <si>
    <t xml:space="preserve"> 4.7 OZ</t>
  </si>
  <si>
    <t xml:space="preserve"> 4.9 OZ</t>
  </si>
  <si>
    <t xml:space="preserve"> 2.8 CA</t>
  </si>
  <si>
    <t xml:space="preserve"> 108  OZ</t>
  </si>
  <si>
    <t xml:space="preserve"> .5 GAL.</t>
  </si>
  <si>
    <t xml:space="preserve"> 10 #10</t>
  </si>
  <si>
    <t xml:space="preserve"> 1.063 OZ</t>
  </si>
  <si>
    <t xml:space="preserve"> 1.75 OZ.</t>
  </si>
  <si>
    <t xml:space="preserve"> 18 GM</t>
  </si>
  <si>
    <t xml:space="preserve"> 11 GM</t>
  </si>
  <si>
    <t xml:space="preserve"> .20 OZ</t>
  </si>
  <si>
    <t xml:space="preserve"> 25.2  OZ</t>
  </si>
  <si>
    <t xml:space="preserve"> 50 LB.</t>
  </si>
  <si>
    <t xml:space="preserve"> 3.69 OZ</t>
  </si>
  <si>
    <t xml:space="preserve"> 4.6 OZ</t>
  </si>
  <si>
    <t xml:space="preserve"> 5.97 OZ</t>
  </si>
  <si>
    <t xml:space="preserve"> 44 CT</t>
  </si>
  <si>
    <t xml:space="preserve"> .39 OZ</t>
  </si>
  <si>
    <t xml:space="preserve"> 1.55 OZ</t>
  </si>
  <si>
    <t xml:space="preserve"> 1.25OZ</t>
  </si>
  <si>
    <t xml:space="preserve"> 6 ML</t>
  </si>
  <si>
    <t xml:space="preserve"> 8.00 OZ</t>
  </si>
  <si>
    <t xml:space="preserve"> 7 OZ</t>
  </si>
  <si>
    <t xml:space="preserve"> 720 CT</t>
  </si>
  <si>
    <t xml:space="preserve"> 31 GM</t>
  </si>
  <si>
    <t xml:space="preserve"> 3 PK</t>
  </si>
  <si>
    <t xml:space="preserve"> 8 SLICE</t>
  </si>
  <si>
    <t xml:space="preserve"> .50OZ</t>
  </si>
  <si>
    <t xml:space="preserve"> .38 OZ</t>
  </si>
  <si>
    <t xml:space="preserve"> 8OZ</t>
  </si>
  <si>
    <t xml:space="preserve"> 12  GM</t>
  </si>
  <si>
    <t xml:space="preserve"> 1.50 OZ</t>
  </si>
  <si>
    <t xml:space="preserve"> 10  LB</t>
  </si>
  <si>
    <t xml:space="preserve"> 5.3 OZ</t>
  </si>
  <si>
    <t xml:space="preserve"> 10 GM</t>
  </si>
  <si>
    <t xml:space="preserve"> 4 CT</t>
  </si>
  <si>
    <t xml:space="preserve"> 1  EA</t>
  </si>
  <si>
    <t xml:space="preserve"> 9GM</t>
  </si>
  <si>
    <t xml:space="preserve"> 1 GM</t>
  </si>
  <si>
    <t xml:space="preserve"> 95 OZ</t>
  </si>
  <si>
    <t xml:space="preserve"> 96 OZ</t>
  </si>
  <si>
    <t xml:space="preserve"> 4.15 OZ</t>
  </si>
  <si>
    <t xml:space="preserve"> 3.25 LB</t>
  </si>
  <si>
    <t xml:space="preserve"> #4</t>
  </si>
  <si>
    <t xml:space="preserve"> 12CT(2 OZ</t>
  </si>
  <si>
    <t xml:space="preserve"> 1 QT</t>
  </si>
  <si>
    <t xml:space="preserve"> 4  LB</t>
  </si>
  <si>
    <t>@1.25oz CN 1 M</t>
  </si>
  <si>
    <t>4.875oz</t>
  </si>
  <si>
    <t>5lb</t>
  </si>
  <si>
    <t>670.814</t>
  </si>
  <si>
    <t>671.815</t>
  </si>
  <si>
    <t>672.816</t>
  </si>
  <si>
    <t>673.817</t>
  </si>
  <si>
    <t>674.818</t>
  </si>
  <si>
    <t>675.819</t>
  </si>
  <si>
    <t>676.820</t>
  </si>
  <si>
    <t>677.821</t>
  </si>
  <si>
    <t>678.822</t>
  </si>
  <si>
    <t>679.823</t>
  </si>
  <si>
    <t>680.824</t>
  </si>
  <si>
    <t>681.826</t>
  </si>
  <si>
    <t>682.1636</t>
  </si>
  <si>
    <t>683.1637</t>
  </si>
  <si>
    <t>684.1638</t>
  </si>
  <si>
    <t>685.1635</t>
  </si>
  <si>
    <t>686.1634</t>
  </si>
  <si>
    <t>687.827</t>
  </si>
  <si>
    <t>688.828</t>
  </si>
  <si>
    <t>689.829</t>
  </si>
  <si>
    <t>690.830</t>
  </si>
  <si>
    <t>691.832</t>
  </si>
  <si>
    <t>692.833</t>
  </si>
  <si>
    <t>693.834</t>
  </si>
  <si>
    <t>694.835</t>
  </si>
  <si>
    <t>695.838</t>
  </si>
  <si>
    <t>696.839</t>
  </si>
  <si>
    <t>697.840</t>
  </si>
  <si>
    <t>698.841</t>
  </si>
  <si>
    <t>699.842</t>
  </si>
  <si>
    <t>700.843</t>
  </si>
  <si>
    <t>701.844</t>
  </si>
  <si>
    <t>702.845</t>
  </si>
  <si>
    <t>703.846</t>
  </si>
  <si>
    <t>704.847</t>
  </si>
  <si>
    <t>705.848</t>
  </si>
  <si>
    <t>706.849</t>
  </si>
  <si>
    <t>707.850</t>
  </si>
  <si>
    <t>708.851</t>
  </si>
  <si>
    <t>709.854</t>
  </si>
  <si>
    <t>710.855</t>
  </si>
  <si>
    <t>711.856</t>
  </si>
  <si>
    <t>712.857</t>
  </si>
  <si>
    <t>713.859</t>
  </si>
  <si>
    <t>714.860</t>
  </si>
  <si>
    <t>715.863</t>
  </si>
  <si>
    <t>716.865</t>
  </si>
  <si>
    <t>717.866</t>
  </si>
  <si>
    <t>718.867</t>
  </si>
  <si>
    <t>719.868</t>
  </si>
  <si>
    <t>720.869</t>
  </si>
  <si>
    <t>721.870</t>
  </si>
  <si>
    <t>722.871</t>
  </si>
  <si>
    <t>723.872</t>
  </si>
  <si>
    <t>724.873</t>
  </si>
  <si>
    <t>725.874</t>
  </si>
  <si>
    <t>726.875</t>
  </si>
  <si>
    <t>727.876</t>
  </si>
  <si>
    <t>728.877</t>
  </si>
  <si>
    <t>729.878</t>
  </si>
  <si>
    <t>730.879</t>
  </si>
  <si>
    <t>731.880</t>
  </si>
  <si>
    <t>732.881</t>
  </si>
  <si>
    <t>733.882</t>
  </si>
  <si>
    <t>734.883</t>
  </si>
  <si>
    <t>735.884</t>
  </si>
  <si>
    <t>736.885</t>
  </si>
  <si>
    <t>737.888</t>
  </si>
  <si>
    <t>738.889</t>
  </si>
  <si>
    <t>739.890</t>
  </si>
  <si>
    <t>740.891</t>
  </si>
  <si>
    <t>741.892</t>
  </si>
  <si>
    <t>742.893</t>
  </si>
  <si>
    <t>743.895</t>
  </si>
  <si>
    <t>744.896</t>
  </si>
  <si>
    <t>745.897</t>
  </si>
  <si>
    <t>746.898</t>
  </si>
  <si>
    <t>747.899</t>
  </si>
  <si>
    <t>748.900</t>
  </si>
  <si>
    <t>749.901</t>
  </si>
  <si>
    <t>750.902</t>
  </si>
  <si>
    <t>751.903</t>
  </si>
  <si>
    <t>752.904</t>
  </si>
  <si>
    <t>753.907</t>
  </si>
  <si>
    <t>754.908</t>
  </si>
  <si>
    <t>755.909</t>
  </si>
  <si>
    <t>756.912</t>
  </si>
  <si>
    <t>757.914</t>
  </si>
  <si>
    <t>758.916</t>
  </si>
  <si>
    <t>759.917</t>
  </si>
  <si>
    <t>760.919</t>
  </si>
  <si>
    <t>761.920</t>
  </si>
  <si>
    <t>762.921</t>
  </si>
  <si>
    <t>763.922</t>
  </si>
  <si>
    <t>764.923</t>
  </si>
  <si>
    <t>765.924</t>
  </si>
  <si>
    <t>766.925</t>
  </si>
  <si>
    <t>767.926</t>
  </si>
  <si>
    <t>768.927</t>
  </si>
  <si>
    <t>769.928</t>
  </si>
  <si>
    <t>770.929</t>
  </si>
  <si>
    <t>771.930</t>
  </si>
  <si>
    <t>772.931</t>
  </si>
  <si>
    <t>773.932</t>
  </si>
  <si>
    <t>774.933</t>
  </si>
  <si>
    <t>775.935</t>
  </si>
  <si>
    <t>776.936</t>
  </si>
  <si>
    <t>777.939</t>
  </si>
  <si>
    <t>778.940</t>
  </si>
  <si>
    <t>779.943</t>
  </si>
  <si>
    <t>780.944</t>
  </si>
  <si>
    <t>781.946</t>
  </si>
  <si>
    <t>782.947</t>
  </si>
  <si>
    <t>783.948</t>
  </si>
  <si>
    <t>784.949</t>
  </si>
  <si>
    <t>785.951</t>
  </si>
  <si>
    <t>786.952</t>
  </si>
  <si>
    <t>787.953</t>
  </si>
  <si>
    <t>788.954</t>
  </si>
  <si>
    <t>789.956</t>
  </si>
  <si>
    <t>790.957</t>
  </si>
  <si>
    <t>791.958</t>
  </si>
  <si>
    <t>792.959</t>
  </si>
  <si>
    <t>793.960</t>
  </si>
  <si>
    <t>794.963</t>
  </si>
  <si>
    <t>795.964</t>
  </si>
  <si>
    <t>796.965</t>
  </si>
  <si>
    <t>797.966</t>
  </si>
  <si>
    <t>798.967</t>
  </si>
  <si>
    <t>799.968</t>
  </si>
  <si>
    <t>800.969</t>
  </si>
  <si>
    <t>801.970</t>
  </si>
  <si>
    <t>802.971</t>
  </si>
  <si>
    <t>803.972</t>
  </si>
  <si>
    <t>804.973</t>
  </si>
  <si>
    <t>805.974</t>
  </si>
  <si>
    <t>806.975</t>
  </si>
  <si>
    <t>807.976</t>
  </si>
  <si>
    <t>808.977</t>
  </si>
  <si>
    <t>809.978</t>
  </si>
  <si>
    <t>810.979</t>
  </si>
  <si>
    <t>811.980</t>
  </si>
  <si>
    <t>812.983</t>
  </si>
  <si>
    <t>813.986</t>
  </si>
  <si>
    <t>814.987</t>
  </si>
  <si>
    <t>815.988</t>
  </si>
  <si>
    <t>816.989</t>
  </si>
  <si>
    <t>817.990</t>
  </si>
  <si>
    <t>818.992</t>
  </si>
  <si>
    <t>819.993</t>
  </si>
  <si>
    <t>820.994</t>
  </si>
  <si>
    <t>821.995</t>
  </si>
  <si>
    <t>822.996</t>
  </si>
  <si>
    <t>823.997</t>
  </si>
  <si>
    <t>824.998</t>
  </si>
  <si>
    <t>825.1001</t>
  </si>
  <si>
    <t>826.1002</t>
  </si>
  <si>
    <t>827.1003</t>
  </si>
  <si>
    <t>828.1004</t>
  </si>
  <si>
    <t>829.1005</t>
  </si>
  <si>
    <t>830.1006</t>
  </si>
  <si>
    <t>831.1007</t>
  </si>
  <si>
    <t>832.1008</t>
  </si>
  <si>
    <t>833.1009</t>
  </si>
  <si>
    <t>834.1010</t>
  </si>
  <si>
    <t>835.1011</t>
  </si>
  <si>
    <t>836.1012</t>
  </si>
  <si>
    <t>837.1020</t>
  </si>
  <si>
    <t>838.1021</t>
  </si>
  <si>
    <t>839.1022</t>
  </si>
  <si>
    <t>840.1024</t>
  </si>
  <si>
    <t>841.1025</t>
  </si>
  <si>
    <t>842.1026</t>
  </si>
  <si>
    <t>843.1027</t>
  </si>
  <si>
    <t>844.1028</t>
  </si>
  <si>
    <t>845.1029</t>
  </si>
  <si>
    <t>846.1031</t>
  </si>
  <si>
    <t>847.1032</t>
  </si>
  <si>
    <t>848.1034</t>
  </si>
  <si>
    <t>849.1035</t>
  </si>
  <si>
    <t>850.1036</t>
  </si>
  <si>
    <t>851.1037</t>
  </si>
  <si>
    <t>852.1039</t>
  </si>
  <si>
    <t>853.1041</t>
  </si>
  <si>
    <t>854.1043</t>
  </si>
  <si>
    <t>855.1044</t>
  </si>
  <si>
    <t>856.1045</t>
  </si>
  <si>
    <t>857.1046</t>
  </si>
  <si>
    <t>858.1047</t>
  </si>
  <si>
    <t>859.1048</t>
  </si>
  <si>
    <t>860.1050</t>
  </si>
  <si>
    <t>861.1051</t>
  </si>
  <si>
    <t>862.1052</t>
  </si>
  <si>
    <t>863.1053</t>
  </si>
  <si>
    <t>864.1054</t>
  </si>
  <si>
    <t>865.1055</t>
  </si>
  <si>
    <t>866.1057</t>
  </si>
  <si>
    <t>867.1058</t>
  </si>
  <si>
    <t>868.1059</t>
  </si>
  <si>
    <t>869.1060</t>
  </si>
  <si>
    <t>870.1061</t>
  </si>
  <si>
    <t>871.1062</t>
  </si>
  <si>
    <t>872.1064</t>
  </si>
  <si>
    <t>873.1065</t>
  </si>
  <si>
    <t>874.1066</t>
  </si>
  <si>
    <t>875.1067</t>
  </si>
  <si>
    <t>876.1068</t>
  </si>
  <si>
    <t>877.1069</t>
  </si>
  <si>
    <t>878.1071</t>
  </si>
  <si>
    <t>879.1073</t>
  </si>
  <si>
    <t>880.1074</t>
  </si>
  <si>
    <t>881.1075</t>
  </si>
  <si>
    <t>882.1076</t>
  </si>
  <si>
    <t>883.1077</t>
  </si>
  <si>
    <t>884.1078</t>
  </si>
  <si>
    <t>885.1079</t>
  </si>
  <si>
    <t>886.1080</t>
  </si>
  <si>
    <t>887.1081</t>
  </si>
  <si>
    <t>888.1082</t>
  </si>
  <si>
    <t>889.1083</t>
  </si>
  <si>
    <t>890.1084</t>
  </si>
  <si>
    <t>891.1085</t>
  </si>
  <si>
    <t>892.1086</t>
  </si>
  <si>
    <t>893.1087</t>
  </si>
  <si>
    <t>894.1088</t>
  </si>
  <si>
    <t>895.1090</t>
  </si>
  <si>
    <t>896.1091</t>
  </si>
  <si>
    <t>897.1092</t>
  </si>
  <si>
    <t>898.1093</t>
  </si>
  <si>
    <t>899.1094</t>
  </si>
  <si>
    <t>900.1095</t>
  </si>
  <si>
    <t>901.1096</t>
  </si>
  <si>
    <t>902.1097</t>
  </si>
  <si>
    <t>903.1098</t>
  </si>
  <si>
    <t>904.1099</t>
  </si>
  <si>
    <t>905.1100</t>
  </si>
  <si>
    <t>906.1101</t>
  </si>
  <si>
    <t>907.1102</t>
  </si>
  <si>
    <t>908.1103</t>
  </si>
  <si>
    <t>909.1104</t>
  </si>
  <si>
    <t>910.1105</t>
  </si>
  <si>
    <t>911.1106</t>
  </si>
  <si>
    <t>912.1107</t>
  </si>
  <si>
    <t>913.1108</t>
  </si>
  <si>
    <t>914.1109</t>
  </si>
  <si>
    <t>915.1110</t>
  </si>
  <si>
    <t>916.1111</t>
  </si>
  <si>
    <t>917.1112</t>
  </si>
  <si>
    <t>918.1113</t>
  </si>
  <si>
    <t>919.1114</t>
  </si>
  <si>
    <t>920.1115</t>
  </si>
  <si>
    <t>921.1116</t>
  </si>
  <si>
    <t>922.1117</t>
  </si>
  <si>
    <t>923.1118</t>
  </si>
  <si>
    <t>924.1120</t>
  </si>
  <si>
    <t>925.1121</t>
  </si>
  <si>
    <t>926.1122</t>
  </si>
  <si>
    <t>927.1123</t>
  </si>
  <si>
    <t>928.1124</t>
  </si>
  <si>
    <t>929.1125</t>
  </si>
  <si>
    <t>930.1127</t>
  </si>
  <si>
    <t>931.1129</t>
  </si>
  <si>
    <t>932.1131</t>
  </si>
  <si>
    <t>933.1132</t>
  </si>
  <si>
    <t>934.1133</t>
  </si>
  <si>
    <t>935.1134</t>
  </si>
  <si>
    <t>936.1135</t>
  </si>
  <si>
    <t>937.1136</t>
  </si>
  <si>
    <t>938.1140</t>
  </si>
  <si>
    <t>939.1141</t>
  </si>
  <si>
    <t>940.1142</t>
  </si>
  <si>
    <t>941.1143</t>
  </si>
  <si>
    <t>942.1144</t>
  </si>
  <si>
    <t>943.1145</t>
  </si>
  <si>
    <t>944.1146</t>
  </si>
  <si>
    <t>945.1147</t>
  </si>
  <si>
    <t>946.1148</t>
  </si>
  <si>
    <t>947.1149</t>
  </si>
  <si>
    <t>948.1150</t>
  </si>
  <si>
    <t>949.1151</t>
  </si>
  <si>
    <t>950.1152</t>
  </si>
  <si>
    <t>951.1155</t>
  </si>
  <si>
    <t>952.1157</t>
  </si>
  <si>
    <t>953.1158</t>
  </si>
  <si>
    <t>954.1159</t>
  </si>
  <si>
    <t>955.1161</t>
  </si>
  <si>
    <t>956.1162</t>
  </si>
  <si>
    <t>957.1163</t>
  </si>
  <si>
    <t>958.1164</t>
  </si>
  <si>
    <t>959.1165</t>
  </si>
  <si>
    <t>960.1166</t>
  </si>
  <si>
    <t>961.1167</t>
  </si>
  <si>
    <t>962.1168</t>
  </si>
  <si>
    <t>963.1169</t>
  </si>
  <si>
    <t>964.1171</t>
  </si>
  <si>
    <t>965.1172</t>
  </si>
  <si>
    <t>966.1174</t>
  </si>
  <si>
    <t>967.1176</t>
  </si>
  <si>
    <t>968.1177</t>
  </si>
  <si>
    <t>969.1179</t>
  </si>
  <si>
    <t>970.1181</t>
  </si>
  <si>
    <t>971.1182</t>
  </si>
  <si>
    <t>972.1183</t>
  </si>
  <si>
    <t>973.1184</t>
  </si>
  <si>
    <t>974.1185</t>
  </si>
  <si>
    <t>975.1186</t>
  </si>
  <si>
    <t>976.1187</t>
  </si>
  <si>
    <t>977.1188</t>
  </si>
  <si>
    <t>978.1189</t>
  </si>
  <si>
    <t>979.1191</t>
  </si>
  <si>
    <t>980.1192</t>
  </si>
  <si>
    <t>981.1193</t>
  </si>
  <si>
    <t>982.1196</t>
  </si>
  <si>
    <t>983.1197</t>
  </si>
  <si>
    <t>984.1198</t>
  </si>
  <si>
    <t>985.1199</t>
  </si>
  <si>
    <t>986.1200</t>
  </si>
  <si>
    <t>987.1201</t>
  </si>
  <si>
    <t>988.1202</t>
  </si>
  <si>
    <t>989.1203</t>
  </si>
  <si>
    <t>990.1204</t>
  </si>
  <si>
    <t>991.1205</t>
  </si>
  <si>
    <t>992.1206</t>
  </si>
  <si>
    <t>993.1207</t>
  </si>
  <si>
    <t>994.1209</t>
  </si>
  <si>
    <t>995.1210</t>
  </si>
  <si>
    <t>996.1212</t>
  </si>
  <si>
    <t>997.1213</t>
  </si>
  <si>
    <t>998.1217</t>
  </si>
  <si>
    <t>999.1220</t>
  </si>
  <si>
    <t>1000.1221</t>
  </si>
  <si>
    <t>1001.1222</t>
  </si>
  <si>
    <t>1002.1224</t>
  </si>
  <si>
    <t>1003.1225</t>
  </si>
  <si>
    <t>1004.1226</t>
  </si>
  <si>
    <t>1005.1227</t>
  </si>
  <si>
    <t>1006.1228</t>
  </si>
  <si>
    <t>1007.1229</t>
  </si>
  <si>
    <t>1008.1230</t>
  </si>
  <si>
    <t>1009.1231</t>
  </si>
  <si>
    <t>1010.1233</t>
  </si>
  <si>
    <t>1011.1234</t>
  </si>
  <si>
    <t>1012.1235</t>
  </si>
  <si>
    <t>1013.1237</t>
  </si>
  <si>
    <t>1014.1242</t>
  </si>
  <si>
    <t>1015.1243</t>
  </si>
  <si>
    <t>1016.1244</t>
  </si>
  <si>
    <t>1017.1246</t>
  </si>
  <si>
    <t>1018.1247</t>
  </si>
  <si>
    <t>1019.1248</t>
  </si>
  <si>
    <t>1020.1249</t>
  </si>
  <si>
    <t>1021.1250</t>
  </si>
  <si>
    <t>1022.1251</t>
  </si>
  <si>
    <t>1023.1252</t>
  </si>
  <si>
    <t>1024.1253</t>
  </si>
  <si>
    <t>1025.1254</t>
  </si>
  <si>
    <t>1026.1255</t>
  </si>
  <si>
    <t>1027.1256</t>
  </si>
  <si>
    <t>1028.1258</t>
  </si>
  <si>
    <t>1029.1259</t>
  </si>
  <si>
    <t>1030.1262</t>
  </si>
  <si>
    <t>1031.1263</t>
  </si>
  <si>
    <t>1032.1264</t>
  </si>
  <si>
    <t>1033.1265</t>
  </si>
  <si>
    <t>1034.1266</t>
  </si>
  <si>
    <t>1035.1267</t>
  </si>
  <si>
    <t>1036.1268</t>
  </si>
  <si>
    <t>1037.1269</t>
  </si>
  <si>
    <t>1038.1271</t>
  </si>
  <si>
    <t>1039.1272</t>
  </si>
  <si>
    <t>1040.1273</t>
  </si>
  <si>
    <t>1041.1275</t>
  </si>
  <si>
    <t>1042.1276</t>
  </si>
  <si>
    <t>1043.1277</t>
  </si>
  <si>
    <t>1044.1279</t>
  </si>
  <si>
    <t>1045.1282</t>
  </si>
  <si>
    <t>1046.1283</t>
  </si>
  <si>
    <t>1047.1284</t>
  </si>
  <si>
    <t>1048.1285</t>
  </si>
  <si>
    <t>1049.1286</t>
  </si>
  <si>
    <t>1050.1287</t>
  </si>
  <si>
    <t>1051.1288</t>
  </si>
  <si>
    <t>1052.1290</t>
  </si>
  <si>
    <t>1053.1291</t>
  </si>
  <si>
    <t>1054.1292</t>
  </si>
  <si>
    <t>1055.1293</t>
  </si>
  <si>
    <t>1056.1294</t>
  </si>
  <si>
    <t>1057.1295</t>
  </si>
  <si>
    <t>1058.1296</t>
  </si>
  <si>
    <t>1059.1298</t>
  </si>
  <si>
    <t>1060.1299</t>
  </si>
  <si>
    <t>1061.1300</t>
  </si>
  <si>
    <t>1062.1301</t>
  </si>
  <si>
    <t>1063.1302</t>
  </si>
  <si>
    <t>1064.1303</t>
  </si>
  <si>
    <t>1065.1304</t>
  </si>
  <si>
    <t>1066.1305</t>
  </si>
  <si>
    <t>1067.1306</t>
  </si>
  <si>
    <t>1068.1307</t>
  </si>
  <si>
    <t>1069.1308</t>
  </si>
  <si>
    <t>1070.1309</t>
  </si>
  <si>
    <t>1071.1310</t>
  </si>
  <si>
    <t>1072.1311</t>
  </si>
  <si>
    <t>1073.1312</t>
  </si>
  <si>
    <t>1074.1313</t>
  </si>
  <si>
    <t>1075.1314</t>
  </si>
  <si>
    <t>1076.1315</t>
  </si>
  <si>
    <t>1077.1316</t>
  </si>
  <si>
    <t>1078.1317</t>
  </si>
  <si>
    <t>1079.1318</t>
  </si>
  <si>
    <t>1080.1319</t>
  </si>
  <si>
    <t>1081.1320</t>
  </si>
  <si>
    <t>1082.1321</t>
  </si>
  <si>
    <t>1083.1322</t>
  </si>
  <si>
    <t>1084.1324</t>
  </si>
  <si>
    <t>1085.1325</t>
  </si>
  <si>
    <t>1086.1326</t>
  </si>
  <si>
    <t>1087.1327</t>
  </si>
  <si>
    <t>1088.1329</t>
  </si>
  <si>
    <t>1089.1330</t>
  </si>
  <si>
    <t>1090.1331</t>
  </si>
  <si>
    <t>1091.1332</t>
  </si>
  <si>
    <t>1092.1335</t>
  </si>
  <si>
    <t>1093.1336</t>
  </si>
  <si>
    <t>1094.1340</t>
  </si>
  <si>
    <t>1095.1341</t>
  </si>
  <si>
    <t>1096.1342</t>
  </si>
  <si>
    <t>1097.1343</t>
  </si>
  <si>
    <t>1098.1344</t>
  </si>
  <si>
    <t>1099.1345</t>
  </si>
  <si>
    <t>1100.1346</t>
  </si>
  <si>
    <t>1101.1349</t>
  </si>
  <si>
    <t>1102.1351</t>
  </si>
  <si>
    <t>1103.1352</t>
  </si>
  <si>
    <t>1104.1353</t>
  </si>
  <si>
    <t>1105.1355</t>
  </si>
  <si>
    <t>1106.1356</t>
  </si>
  <si>
    <t>1107.1357</t>
  </si>
  <si>
    <t>1108.1359</t>
  </si>
  <si>
    <t>1109.1361</t>
  </si>
  <si>
    <t>1110.1364</t>
  </si>
  <si>
    <t>1111.1366</t>
  </si>
  <si>
    <t>1112.1369</t>
  </si>
  <si>
    <t>1113.1370</t>
  </si>
  <si>
    <t>1114.1371</t>
  </si>
  <si>
    <t>1115.1379</t>
  </si>
  <si>
    <t>1116.1382</t>
  </si>
  <si>
    <t>1117.1385</t>
  </si>
  <si>
    <t>1118.1386</t>
  </si>
  <si>
    <t>1119.1389</t>
  </si>
  <si>
    <t>1120.1390</t>
  </si>
  <si>
    <t>1121.1391</t>
  </si>
  <si>
    <t>1122.1392</t>
  </si>
  <si>
    <t>1123.1393</t>
  </si>
  <si>
    <t>1124.1394</t>
  </si>
  <si>
    <t>1125.1395</t>
  </si>
  <si>
    <t>1126.1396</t>
  </si>
  <si>
    <t>1127.1397</t>
  </si>
  <si>
    <t>1128.1398</t>
  </si>
  <si>
    <t>1129.1399</t>
  </si>
  <si>
    <t>1130.1400</t>
  </si>
  <si>
    <t>1131.1404</t>
  </si>
  <si>
    <t>1132.1407</t>
  </si>
  <si>
    <t>1133.1408</t>
  </si>
  <si>
    <t>1134.1409</t>
  </si>
  <si>
    <t>1135.1410</t>
  </si>
  <si>
    <t>1136.1411</t>
  </si>
  <si>
    <t>1137.1412</t>
  </si>
  <si>
    <t>1138.1413</t>
  </si>
  <si>
    <t>1139.1414</t>
  </si>
  <si>
    <t>1140.1415</t>
  </si>
  <si>
    <t>1141.1416</t>
  </si>
  <si>
    <t>1142.1418</t>
  </si>
  <si>
    <t>1143.1419</t>
  </si>
  <si>
    <t>1144.1420</t>
  </si>
  <si>
    <t>1145.1421</t>
  </si>
  <si>
    <t>1146.1424</t>
  </si>
  <si>
    <t>1147.1425</t>
  </si>
  <si>
    <t>1148.1427</t>
  </si>
  <si>
    <t>1149.1428</t>
  </si>
  <si>
    <t>1150.1429</t>
  </si>
  <si>
    <t>1151.1430</t>
  </si>
  <si>
    <t>1152.1432</t>
  </si>
  <si>
    <t>1153.1434</t>
  </si>
  <si>
    <t>1154.1435</t>
  </si>
  <si>
    <t>1155.1438</t>
  </si>
  <si>
    <t>1156.1439</t>
  </si>
  <si>
    <t>1157.1440</t>
  </si>
  <si>
    <t>1158.1441</t>
  </si>
  <si>
    <t>1159.1444</t>
  </si>
  <si>
    <t>1160.1445</t>
  </si>
  <si>
    <t>1161.1446</t>
  </si>
  <si>
    <t>1162.1447</t>
  </si>
  <si>
    <t>1163.1448</t>
  </si>
  <si>
    <t>1164.1449</t>
  </si>
  <si>
    <t>1165.1450</t>
  </si>
  <si>
    <t>1166.1451</t>
  </si>
  <si>
    <t>1167.1453</t>
  </si>
  <si>
    <t>1168.1454</t>
  </si>
  <si>
    <t>1169.1455</t>
  </si>
  <si>
    <t>1170.1457</t>
  </si>
  <si>
    <t>1171.1460</t>
  </si>
  <si>
    <t>1172.1461</t>
  </si>
  <si>
    <t>1173.1462</t>
  </si>
  <si>
    <t>1174.1463</t>
  </si>
  <si>
    <t>1175.1464</t>
  </si>
  <si>
    <t>1176.1465</t>
  </si>
  <si>
    <t>1177.1466</t>
  </si>
  <si>
    <t>1178.1467</t>
  </si>
  <si>
    <t>1179.1468</t>
  </si>
  <si>
    <t>1180.1469</t>
  </si>
  <si>
    <t>1181.1471</t>
  </si>
  <si>
    <t>1182.1474</t>
  </si>
  <si>
    <t>1183.1475</t>
  </si>
  <si>
    <t>1184.1477</t>
  </si>
  <si>
    <t>1185.1480</t>
  </si>
  <si>
    <t>1186.1481</t>
  </si>
  <si>
    <t>1187.1482</t>
  </si>
  <si>
    <t>1188.1484</t>
  </si>
  <si>
    <t>1189.1485</t>
  </si>
  <si>
    <t>1190.1487</t>
  </si>
  <si>
    <t>1191.1488</t>
  </si>
  <si>
    <t>1192.1490</t>
  </si>
  <si>
    <t>1193.1491</t>
  </si>
  <si>
    <t>1194.1492</t>
  </si>
  <si>
    <t>1195.1494</t>
  </si>
  <si>
    <t>1196.1495</t>
  </si>
  <si>
    <t>1197.1496</t>
  </si>
  <si>
    <t>1198.1497</t>
  </si>
  <si>
    <t>1199.1498</t>
  </si>
  <si>
    <t>1200.1499</t>
  </si>
  <si>
    <t>1201.1500</t>
  </si>
  <si>
    <t>1202.1502</t>
  </si>
  <si>
    <t>1203.1503</t>
  </si>
  <si>
    <t>1204.1506</t>
  </si>
  <si>
    <t>1205.1511</t>
  </si>
  <si>
    <t>1206.1512</t>
  </si>
  <si>
    <t>1207.1513</t>
  </si>
  <si>
    <t>1208.1514</t>
  </si>
  <si>
    <t>1209.1515</t>
  </si>
  <si>
    <t>1210.1516</t>
  </si>
  <si>
    <t>1211.1517</t>
  </si>
  <si>
    <t>1212.1518</t>
  </si>
  <si>
    <t>1213.1523</t>
  </si>
  <si>
    <t>1214.1525</t>
  </si>
  <si>
    <t>1215.1526</t>
  </si>
  <si>
    <t>1216.1527</t>
  </si>
  <si>
    <t>1217.1528</t>
  </si>
  <si>
    <t>1218.1529</t>
  </si>
  <si>
    <t>1219.1531</t>
  </si>
  <si>
    <t>1220.1533</t>
  </si>
  <si>
    <t>1221.1534</t>
  </si>
  <si>
    <t>1222.1535</t>
  </si>
  <si>
    <t>1223.1536</t>
  </si>
  <si>
    <t>1224.1537</t>
  </si>
  <si>
    <t>1225.1538</t>
  </si>
  <si>
    <t>1226.1539</t>
  </si>
  <si>
    <t>1227.1540</t>
  </si>
  <si>
    <t>1228.1541</t>
  </si>
  <si>
    <t>1229.1542</t>
  </si>
  <si>
    <t>1230.1543</t>
  </si>
  <si>
    <t>1231.1544</t>
  </si>
  <si>
    <t>1232.1545</t>
  </si>
  <si>
    <t>1233.1546</t>
  </si>
  <si>
    <t>1234.1547</t>
  </si>
  <si>
    <t>1235.1548</t>
  </si>
  <si>
    <t>1236.1549</t>
  </si>
  <si>
    <t>1237.1550</t>
  </si>
  <si>
    <t>1238.1551</t>
  </si>
  <si>
    <t>1239.1552</t>
  </si>
  <si>
    <t>1240.1553</t>
  </si>
  <si>
    <t>1241.1554</t>
  </si>
  <si>
    <t>1242.1555</t>
  </si>
  <si>
    <t>1243.1556</t>
  </si>
  <si>
    <t>1244.1557</t>
  </si>
  <si>
    <t>1245.1558</t>
  </si>
  <si>
    <t>1246.1559</t>
  </si>
  <si>
    <t>1247.1560</t>
  </si>
  <si>
    <t>1248.1561</t>
  </si>
  <si>
    <t>1249.1563</t>
  </si>
  <si>
    <t>1250.1564</t>
  </si>
  <si>
    <t>1251.1565</t>
  </si>
  <si>
    <t>1252.1566</t>
  </si>
  <si>
    <t>1253.1567</t>
  </si>
  <si>
    <t>1254.1568</t>
  </si>
  <si>
    <t>1255.1569</t>
  </si>
  <si>
    <t>1256.1573</t>
  </si>
  <si>
    <t>1257.1575</t>
  </si>
  <si>
    <t>1258.1576</t>
  </si>
  <si>
    <t>1259.1578</t>
  </si>
  <si>
    <t>1260.1580</t>
  </si>
  <si>
    <t>1261.1582</t>
  </si>
  <si>
    <t>1262.1583</t>
  </si>
  <si>
    <t>1263.1584</t>
  </si>
  <si>
    <t>1264.1585</t>
  </si>
  <si>
    <t>1265.1586</t>
  </si>
  <si>
    <t>1266.1587</t>
  </si>
  <si>
    <t>1267.1588</t>
  </si>
  <si>
    <t>1268.1589</t>
  </si>
  <si>
    <t>1269.1590</t>
  </si>
  <si>
    <t>1270.1591</t>
  </si>
  <si>
    <t>1271.1592</t>
  </si>
  <si>
    <t>1272.1593</t>
  </si>
  <si>
    <t>1273.1594</t>
  </si>
  <si>
    <t>1274.1595</t>
  </si>
  <si>
    <t>1275.1596</t>
  </si>
  <si>
    <t>1276.1597</t>
  </si>
  <si>
    <t>1277.1598</t>
  </si>
  <si>
    <t>1278.1599</t>
  </si>
  <si>
    <t>1279.1600</t>
  </si>
  <si>
    <t>1280.1602</t>
  </si>
  <si>
    <t>1281.1603</t>
  </si>
  <si>
    <t>1282.1604</t>
  </si>
  <si>
    <t>1283.1605</t>
  </si>
  <si>
    <t>1284.1606</t>
  </si>
  <si>
    <t>1285.1608</t>
  </si>
  <si>
    <t>1286.1609</t>
  </si>
  <si>
    <t>1287.1610</t>
  </si>
  <si>
    <t>1288.1612</t>
  </si>
  <si>
    <t>1289.1613</t>
  </si>
  <si>
    <t>1290.1614</t>
  </si>
  <si>
    <t>1291.1615</t>
  </si>
  <si>
    <t>1292.1616</t>
  </si>
  <si>
    <t>1293.1617</t>
  </si>
  <si>
    <t>1294.1618</t>
  </si>
  <si>
    <t>1295.1619</t>
  </si>
  <si>
    <t>1296.1620</t>
  </si>
  <si>
    <t>1297.1621</t>
  </si>
  <si>
    <t>1298.1622</t>
  </si>
  <si>
    <t>1299.1623</t>
  </si>
  <si>
    <t>1300.1624</t>
  </si>
  <si>
    <t>1301.1625</t>
  </si>
  <si>
    <t>1302.1626</t>
  </si>
  <si>
    <t>1303.1627</t>
  </si>
  <si>
    <t>1304.1628</t>
  </si>
  <si>
    <t>1305.1629</t>
  </si>
  <si>
    <t>1306.1630</t>
  </si>
  <si>
    <t>1307.1631</t>
  </si>
  <si>
    <t>1308.1632</t>
  </si>
  <si>
    <t>1309.1633</t>
  </si>
  <si>
    <t>1310.1640</t>
  </si>
  <si>
    <t>1311.1641</t>
  </si>
  <si>
    <t>1312.1642</t>
  </si>
  <si>
    <t>1313.1645</t>
  </si>
  <si>
    <t>1314.1647</t>
  </si>
  <si>
    <t>1315.1649</t>
  </si>
  <si>
    <t>1316.1652</t>
  </si>
  <si>
    <t>1317.1653</t>
  </si>
  <si>
    <t>1318.1655</t>
  </si>
  <si>
    <t>1319.1662</t>
  </si>
  <si>
    <t>1320.1667</t>
  </si>
  <si>
    <t>1321.1668</t>
  </si>
  <si>
    <t>1322.1669</t>
  </si>
  <si>
    <t>1323.1670</t>
  </si>
  <si>
    <t>1324.1671</t>
  </si>
  <si>
    <t>1325.1672</t>
  </si>
  <si>
    <t>1326.1673</t>
  </si>
  <si>
    <t>1327.1675</t>
  </si>
  <si>
    <t>1328.1677</t>
  </si>
  <si>
    <t>1329.1678</t>
  </si>
  <si>
    <t>1330.1679</t>
  </si>
  <si>
    <t>1331.1680</t>
  </si>
  <si>
    <t>1332.1681</t>
  </si>
  <si>
    <t>1333.1682</t>
  </si>
  <si>
    <t>1334.1683</t>
  </si>
  <si>
    <t>1335.1684</t>
  </si>
  <si>
    <t>1336.1685</t>
  </si>
  <si>
    <t>1337.1686</t>
  </si>
  <si>
    <t>1338.1687</t>
  </si>
  <si>
    <t>1339.1688</t>
  </si>
  <si>
    <t>1340.1689</t>
  </si>
  <si>
    <t>1341.1690</t>
  </si>
  <si>
    <t>1342.1691</t>
  </si>
  <si>
    <t>1343.1692</t>
  </si>
  <si>
    <t>1344.1693</t>
  </si>
  <si>
    <t>1345.1694</t>
  </si>
  <si>
    <t>1346.1695</t>
  </si>
  <si>
    <t>1347.1697</t>
  </si>
  <si>
    <t>1348.1698</t>
  </si>
  <si>
    <t>1349.1699</t>
  </si>
  <si>
    <t>1350.1701</t>
  </si>
  <si>
    <t>1351.1702</t>
  </si>
  <si>
    <t>1352.1703</t>
  </si>
  <si>
    <t>1353.1704</t>
  </si>
  <si>
    <t>1354.1705</t>
  </si>
  <si>
    <t>1355.1706</t>
  </si>
  <si>
    <t>1356.1707</t>
  </si>
  <si>
    <t>1357.1708</t>
  </si>
  <si>
    <t>1358.1710</t>
  </si>
  <si>
    <t>1359.1713</t>
  </si>
  <si>
    <t>1360.1714</t>
  </si>
  <si>
    <t>1361.1715</t>
  </si>
  <si>
    <t>1362.1716</t>
  </si>
  <si>
    <t>1363.1717</t>
  </si>
  <si>
    <t>1364.1719</t>
  </si>
  <si>
    <t>1365.1720</t>
  </si>
  <si>
    <t>1366.1721</t>
  </si>
  <si>
    <t>1367.1722</t>
  </si>
  <si>
    <t>1368.1724</t>
  </si>
  <si>
    <t>1369.1725</t>
  </si>
  <si>
    <t>1370.1727</t>
  </si>
  <si>
    <t>1371.1728</t>
  </si>
  <si>
    <t>1372.1729</t>
  </si>
  <si>
    <t>1373.1731</t>
  </si>
  <si>
    <t>1374.1732</t>
  </si>
  <si>
    <t>1375.1733</t>
  </si>
  <si>
    <t>1376.1734</t>
  </si>
  <si>
    <t>1377.1735</t>
  </si>
  <si>
    <t>1378.1736</t>
  </si>
  <si>
    <t>1379.1737</t>
  </si>
  <si>
    <t>1380.1738</t>
  </si>
  <si>
    <t>1381.1739</t>
  </si>
  <si>
    <t>1382.1740</t>
  </si>
  <si>
    <t>1383.1742</t>
  </si>
  <si>
    <t>1384.1743</t>
  </si>
  <si>
    <t>1385.1745</t>
  </si>
  <si>
    <t>1386.1746</t>
  </si>
  <si>
    <t>1387.1747</t>
  </si>
  <si>
    <t>1388.1748</t>
  </si>
  <si>
    <t>1389.1749</t>
  </si>
  <si>
    <t>1390.1750</t>
  </si>
  <si>
    <t>1391.1752</t>
  </si>
  <si>
    <t>1392.1753</t>
  </si>
  <si>
    <t>1393.1754</t>
  </si>
  <si>
    <t>1394.1755</t>
  </si>
  <si>
    <t>1395.1756</t>
  </si>
  <si>
    <t>1396.1757</t>
  </si>
  <si>
    <t>1397.1759</t>
  </si>
  <si>
    <t>1398.1760</t>
  </si>
  <si>
    <t>1399.1762</t>
  </si>
  <si>
    <t>1400.1763</t>
  </si>
  <si>
    <t>1401.1764</t>
  </si>
  <si>
    <t>1402.1766</t>
  </si>
  <si>
    <t>1403.1767</t>
  </si>
  <si>
    <t>1404.1768</t>
  </si>
  <si>
    <t>1405.1769</t>
  </si>
  <si>
    <t>1406.1770</t>
  </si>
  <si>
    <t>1407.1774</t>
  </si>
  <si>
    <t>1408.1775</t>
  </si>
  <si>
    <t>1409.1776</t>
  </si>
  <si>
    <t>1410.1777</t>
  </si>
  <si>
    <t>1411.1778</t>
  </si>
  <si>
    <t>1412.1779</t>
  </si>
  <si>
    <t>1413.1780</t>
  </si>
  <si>
    <t>1414.1782</t>
  </si>
  <si>
    <t>1415.1783</t>
  </si>
  <si>
    <t>1416.1784</t>
  </si>
  <si>
    <t>1417.1785</t>
  </si>
  <si>
    <t>1418.1786</t>
  </si>
  <si>
    <t>1419.1787</t>
  </si>
  <si>
    <t>1420.1788</t>
  </si>
  <si>
    <t>1421.1790</t>
  </si>
  <si>
    <t>1422.1792</t>
  </si>
  <si>
    <t>1423.1794</t>
  </si>
  <si>
    <t>1424.1795</t>
  </si>
  <si>
    <t>1425.1796</t>
  </si>
  <si>
    <t>1426.1797</t>
  </si>
  <si>
    <t>1427.1799</t>
  </si>
  <si>
    <t>1428.1800</t>
  </si>
  <si>
    <t>1429.1801</t>
  </si>
  <si>
    <t>1430.1803</t>
  </si>
  <si>
    <t>1431.1804</t>
  </si>
  <si>
    <t>1432.1806</t>
  </si>
  <si>
    <t>1433.1807</t>
  </si>
  <si>
    <t>1434.1809</t>
  </si>
  <si>
    <t>1435.1813</t>
  </si>
  <si>
    <t>1436.1814</t>
  </si>
  <si>
    <t>1437.1815</t>
  </si>
  <si>
    <t>1438.1816</t>
  </si>
  <si>
    <t>1439.1817</t>
  </si>
  <si>
    <t>1440.1818</t>
  </si>
  <si>
    <t>1441.1819</t>
  </si>
  <si>
    <t>1442.1821</t>
  </si>
  <si>
    <t>1443.1826</t>
  </si>
  <si>
    <t>1444.1827</t>
  </si>
  <si>
    <t>1445.1828</t>
  </si>
  <si>
    <t>1446.1831</t>
  </si>
  <si>
    <t>1447.1832</t>
  </si>
  <si>
    <t>1448.1833</t>
  </si>
  <si>
    <t>1449.1836</t>
  </si>
  <si>
    <t>1450.1837</t>
  </si>
  <si>
    <t>1451.1838</t>
  </si>
  <si>
    <t>1452.1840</t>
  </si>
  <si>
    <t>1453.1842</t>
  </si>
  <si>
    <t>1454.1843</t>
  </si>
  <si>
    <t>1455.1844</t>
  </si>
  <si>
    <t>1456.1845</t>
  </si>
  <si>
    <t>1457.1846</t>
  </si>
  <si>
    <t>1458.1847</t>
  </si>
  <si>
    <t>1459.1848</t>
  </si>
  <si>
    <t>1460.1849</t>
  </si>
  <si>
    <t>1461.1850</t>
  </si>
  <si>
    <t>1462.1853</t>
  </si>
  <si>
    <t>1463.1854</t>
  </si>
  <si>
    <t>1464.1855</t>
  </si>
  <si>
    <t>1465.1857</t>
  </si>
  <si>
    <t>1466.1858</t>
  </si>
  <si>
    <t>1467.1863</t>
  </si>
  <si>
    <t>1468.1865</t>
  </si>
  <si>
    <t>1469.1866</t>
  </si>
  <si>
    <t>1470.1867</t>
  </si>
  <si>
    <t>1471.1868</t>
  </si>
  <si>
    <t>1472.1869</t>
  </si>
  <si>
    <t>1473.1870</t>
  </si>
  <si>
    <t>1474.1872</t>
  </si>
  <si>
    <t>1475.1873</t>
  </si>
  <si>
    <t>1476.1874</t>
  </si>
  <si>
    <t>1477.1875</t>
  </si>
  <si>
    <t>1478.1877</t>
  </si>
  <si>
    <t>1479.1878</t>
  </si>
  <si>
    <t>1480.1879</t>
  </si>
  <si>
    <t>1481.1880</t>
  </si>
  <si>
    <t>1482.1881</t>
  </si>
  <si>
    <t>1483.1882</t>
  </si>
  <si>
    <t>1484.1883</t>
  </si>
  <si>
    <t>1485.1884</t>
  </si>
  <si>
    <t>1486.1885</t>
  </si>
  <si>
    <t>1487.1886</t>
  </si>
  <si>
    <t>1488.1887</t>
  </si>
  <si>
    <t>1489.1892</t>
  </si>
  <si>
    <t>1490.1894</t>
  </si>
  <si>
    <t>1491.1895</t>
  </si>
  <si>
    <t>1492.1898</t>
  </si>
  <si>
    <t>1493.1901</t>
  </si>
  <si>
    <t>1494.1902</t>
  </si>
  <si>
    <t>1495.1904</t>
  </si>
  <si>
    <t>1496.1905</t>
  </si>
  <si>
    <t>1497.1906</t>
  </si>
  <si>
    <t>1498.1908</t>
  </si>
  <si>
    <t>1499.1909</t>
  </si>
  <si>
    <t>1500.1910</t>
  </si>
  <si>
    <t>1501.1911</t>
  </si>
  <si>
    <t>1502.1912</t>
  </si>
  <si>
    <t>1503.1913</t>
  </si>
  <si>
    <t>1504.1914</t>
  </si>
  <si>
    <t>1505.1915</t>
  </si>
  <si>
    <t>1506.1917</t>
  </si>
  <si>
    <t>1507.1918</t>
  </si>
  <si>
    <t>1508.1919</t>
  </si>
  <si>
    <t>1509.1920</t>
  </si>
  <si>
    <t>1510.1921</t>
  </si>
  <si>
    <t>1511.1922</t>
  </si>
  <si>
    <t>1512.1923</t>
  </si>
  <si>
    <t>1513.1924</t>
  </si>
  <si>
    <t>1514.1925</t>
  </si>
  <si>
    <t>1515.1926</t>
  </si>
  <si>
    <t>1516.1927</t>
  </si>
  <si>
    <t>1517.1928</t>
  </si>
  <si>
    <t>1518.1929</t>
  </si>
  <si>
    <t>1519.1931</t>
  </si>
  <si>
    <t>1520.1932</t>
  </si>
  <si>
    <t>1521.1933</t>
  </si>
  <si>
    <t>1522.1935</t>
  </si>
  <si>
    <t>1523.1936</t>
  </si>
  <si>
    <t>1524.1938</t>
  </si>
  <si>
    <t>1525.1939</t>
  </si>
  <si>
    <t>1526.1940</t>
  </si>
  <si>
    <t>1527.1941</t>
  </si>
  <si>
    <t>1528.1942</t>
  </si>
  <si>
    <t>1529.1943</t>
  </si>
  <si>
    <t>1530.1944</t>
  </si>
  <si>
    <t>1531.1948</t>
  </si>
  <si>
    <t>1532.1950</t>
  </si>
  <si>
    <t>1533.1952</t>
  </si>
  <si>
    <t>1534.1953</t>
  </si>
  <si>
    <t>1535.1954</t>
  </si>
  <si>
    <t>1536.1955</t>
  </si>
  <si>
    <t>1537.1956</t>
  </si>
  <si>
    <t>1538.1957</t>
  </si>
  <si>
    <t>1539.1959</t>
  </si>
  <si>
    <t>1540.1960</t>
  </si>
  <si>
    <t>1541.1961</t>
  </si>
  <si>
    <t>1542.1963</t>
  </si>
  <si>
    <t>1543.1964</t>
  </si>
  <si>
    <t>1544.1966</t>
  </si>
  <si>
    <t>1545.1968</t>
  </si>
  <si>
    <t>1546.1969</t>
  </si>
  <si>
    <t>1547.1970</t>
  </si>
  <si>
    <t>1548.1971</t>
  </si>
  <si>
    <t>1549.1972</t>
  </si>
  <si>
    <t>1550.1973</t>
  </si>
  <si>
    <t>1551.1974</t>
  </si>
  <si>
    <t>1552.1975</t>
  </si>
  <si>
    <t>1553.1976</t>
  </si>
  <si>
    <t>1554.1977</t>
  </si>
  <si>
    <t>1555.1978</t>
  </si>
  <si>
    <t>1556.1979</t>
  </si>
  <si>
    <t>1557.1980</t>
  </si>
  <si>
    <t>1558.1984</t>
  </si>
  <si>
    <t>1559.1985</t>
  </si>
  <si>
    <t>1560.1986</t>
  </si>
  <si>
    <t>1561.1987</t>
  </si>
  <si>
    <t>1562.1988</t>
  </si>
  <si>
    <t>1563.1990</t>
  </si>
  <si>
    <t>1564.1992</t>
  </si>
  <si>
    <t>1565.1993</t>
  </si>
  <si>
    <t>1566.1996</t>
  </si>
  <si>
    <t>1567.1997</t>
  </si>
  <si>
    <t>1568.1998</t>
  </si>
  <si>
    <t>1569.1999</t>
  </si>
  <si>
    <t>1570.2000</t>
  </si>
  <si>
    <t>1571.2001</t>
  </si>
  <si>
    <t>1572.2002</t>
  </si>
  <si>
    <t>1573.2003</t>
  </si>
  <si>
    <t>1574.2005</t>
  </si>
  <si>
    <t>1575.2007</t>
  </si>
  <si>
    <t>1576.2008</t>
  </si>
  <si>
    <t>1577.2010</t>
  </si>
  <si>
    <t>1578.2011</t>
  </si>
  <si>
    <t>1579.2012</t>
  </si>
  <si>
    <t>1580.2013</t>
  </si>
  <si>
    <t>1581.2015</t>
  </si>
  <si>
    <t>1582.2016</t>
  </si>
  <si>
    <t>1583.2017</t>
  </si>
  <si>
    <t>1584.2018</t>
  </si>
  <si>
    <t>1585.2019</t>
  </si>
  <si>
    <t>1586.2020</t>
  </si>
  <si>
    <t>1587.2021</t>
  </si>
  <si>
    <t>1588.2022</t>
  </si>
  <si>
    <t>1589.2023</t>
  </si>
  <si>
    <t>1590.2024</t>
  </si>
  <si>
    <t>1591.2027</t>
  </si>
  <si>
    <t>1592.2028</t>
  </si>
  <si>
    <t>1593.2031</t>
  </si>
  <si>
    <t>1594.2032</t>
  </si>
  <si>
    <t>1595.2033</t>
  </si>
  <si>
    <t>1596.2035</t>
  </si>
  <si>
    <t>1597.2036</t>
  </si>
  <si>
    <t>1598.2037</t>
  </si>
  <si>
    <t>1599.2039</t>
  </si>
  <si>
    <t>1600.2040</t>
  </si>
  <si>
    <t>1601.2043</t>
  </si>
  <si>
    <t>1602.2044</t>
  </si>
  <si>
    <t>1603.2045</t>
  </si>
  <si>
    <t>1604.2046</t>
  </si>
  <si>
    <t>1605.2047</t>
  </si>
  <si>
    <t>1606.2048</t>
  </si>
  <si>
    <t>1607.2049</t>
  </si>
  <si>
    <t>1608.2050</t>
  </si>
  <si>
    <t>1609.2051</t>
  </si>
  <si>
    <t>1610.2052</t>
  </si>
  <si>
    <t>1611.2053</t>
  </si>
  <si>
    <t>1612.2054</t>
  </si>
  <si>
    <t>1613.2055</t>
  </si>
  <si>
    <t>1614.2056</t>
  </si>
  <si>
    <t>1615.2057</t>
  </si>
  <si>
    <t>1616.2058</t>
  </si>
  <si>
    <t>1617.2059</t>
  </si>
  <si>
    <t>1618.2060</t>
  </si>
  <si>
    <t>1619.2062</t>
  </si>
  <si>
    <t>1620.2063</t>
  </si>
  <si>
    <t>1621.2064</t>
  </si>
  <si>
    <t>1622.2065</t>
  </si>
  <si>
    <t>1623.2067</t>
  </si>
  <si>
    <t>1624.2068</t>
  </si>
  <si>
    <t>1625.2069</t>
  </si>
  <si>
    <t>1626.2070</t>
  </si>
  <si>
    <t>1627.2071</t>
  </si>
  <si>
    <t>1628.2073</t>
  </si>
  <si>
    <t>1629.2076</t>
  </si>
  <si>
    <t>1630.2077</t>
  </si>
  <si>
    <t>1631.2078</t>
  </si>
  <si>
    <t>1632.2079</t>
  </si>
  <si>
    <t>1633.2080</t>
  </si>
  <si>
    <t>.60oz</t>
  </si>
  <si>
    <t xml:space="preserve"> 1.5 OZ </t>
  </si>
  <si>
    <t xml:space="preserve"> .75OZ</t>
  </si>
  <si>
    <t>TYSON / 70314-928 / 150/ 3.49 OZ</t>
  </si>
  <si>
    <t xml:space="preserve">Breakfast Pizza, Frozen:  tomato sauce, sausage </t>
  </si>
  <si>
    <t>SCHWANS</t>
  </si>
  <si>
    <t>SCHWANS / 63912 / 128 / 3.31 oz</t>
  </si>
  <si>
    <t>LANDOLAKES / 46268 / 6/5LB</t>
  </si>
  <si>
    <t>67100</t>
  </si>
  <si>
    <t>671020</t>
  </si>
  <si>
    <t>685030</t>
  </si>
  <si>
    <t>JENNIE O / 209612 / 12/ 1 LB; CWT item</t>
  </si>
  <si>
    <t>JENNIE-O / 209821 / 4/ 5.25 LB; CWT item</t>
  </si>
  <si>
    <t>JENNIE O / 209921 / 4/ 5.25 LB; CWT item</t>
  </si>
  <si>
    <t>JENNIE-O / 236420 / 2/ 9.6 LBS; CWT item</t>
  </si>
  <si>
    <t>JENNIE O / 265508 / 6/ 2 LB; CWT item</t>
  </si>
  <si>
    <t>JENNIE-O / 317004 / 4/ 8-10 LB; CWT item</t>
  </si>
  <si>
    <t>JENNIE-O / 6140 / 160/ 1 OZ; CWT item</t>
  </si>
  <si>
    <t>JENNIE O / 6402-40 / 8/ 5 LB; CWT item</t>
  </si>
  <si>
    <t>JENNIE-O / 835402 / 2/ 9 LB; CWT item</t>
  </si>
  <si>
    <t>JENNIE O / 836402 / 2/ 9 LB; CWT item</t>
  </si>
  <si>
    <t>JENNIE-O / 8482 / 6/ 2 LB; CWT item</t>
  </si>
  <si>
    <t>JENNIE O / 871602 / 12/ 1.25 (15)LB; CWT item</t>
  </si>
  <si>
    <t>JENNIE O / 8784-03 / 3/ 13.5 LB; CWT item</t>
  </si>
  <si>
    <t>Price per case REGION 10, 11 WHSE</t>
  </si>
  <si>
    <t>Portion price Region 10, 11 WHSE</t>
  </si>
  <si>
    <t>P/C 1.1</t>
  </si>
  <si>
    <t>P/C 2.3</t>
  </si>
  <si>
    <t>P/C 3.4</t>
  </si>
  <si>
    <t>P/C 4.6</t>
  </si>
  <si>
    <t>P/C 5.7</t>
  </si>
  <si>
    <t>P/C 6.8</t>
  </si>
  <si>
    <t>P/C 7.9</t>
  </si>
  <si>
    <t>P/C 8.10</t>
  </si>
  <si>
    <t>P/C 9.11</t>
  </si>
  <si>
    <t>P/C 10.13</t>
  </si>
  <si>
    <t>P/C 11.14</t>
  </si>
  <si>
    <t>P/C 12.15</t>
  </si>
  <si>
    <t>P/C 13.16</t>
  </si>
  <si>
    <t>P/C 14.17</t>
  </si>
  <si>
    <t>P/C 15.18</t>
  </si>
  <si>
    <t>P/C 16.19</t>
  </si>
  <si>
    <t>P/C 17.20</t>
  </si>
  <si>
    <t>P/C 18.21</t>
  </si>
  <si>
    <t>P/C 19.22</t>
  </si>
  <si>
    <t>P/C 20.23</t>
  </si>
  <si>
    <t>P/C 21.24</t>
  </si>
  <si>
    <t>P/C 22.25</t>
  </si>
  <si>
    <t>P/C 23.26</t>
  </si>
  <si>
    <t>P/C 24.27</t>
  </si>
  <si>
    <t>P/C 25.28</t>
  </si>
  <si>
    <t>P/C 26.30</t>
  </si>
  <si>
    <t>P/C 27.31</t>
  </si>
  <si>
    <t>P/C 28.32</t>
  </si>
  <si>
    <t>P/C 29.33</t>
  </si>
  <si>
    <t>P/C 30.34</t>
  </si>
  <si>
    <t>P/C 31.35</t>
  </si>
  <si>
    <t>P/C 32.38</t>
  </si>
  <si>
    <t>P/C 33.39</t>
  </si>
  <si>
    <t>P/C 34.40</t>
  </si>
  <si>
    <t>P/C 35.41</t>
  </si>
  <si>
    <t>P/C 36.42</t>
  </si>
  <si>
    <t>P/C 37.43</t>
  </si>
  <si>
    <t>P/C 38.45</t>
  </si>
  <si>
    <t>P/C 39.46</t>
  </si>
  <si>
    <t>P/C 40.49</t>
  </si>
  <si>
    <t>P/C 41.50</t>
  </si>
  <si>
    <t>P/C 42.51</t>
  </si>
  <si>
    <t>P/C 43.52</t>
  </si>
  <si>
    <t>P/C 44.53</t>
  </si>
  <si>
    <t>P/C 45.54</t>
  </si>
  <si>
    <t>P/C 46.55</t>
  </si>
  <si>
    <t>P/C 47.56</t>
  </si>
  <si>
    <t>P/C 48.57</t>
  </si>
  <si>
    <t>P/C 49.59</t>
  </si>
  <si>
    <t>P/C 50.60</t>
  </si>
  <si>
    <t>P/C 51.61</t>
  </si>
  <si>
    <t>P/C 52.62</t>
  </si>
  <si>
    <t>P/C 53.63</t>
  </si>
  <si>
    <t>P/C 54.64</t>
  </si>
  <si>
    <t>P/C 55.65</t>
  </si>
  <si>
    <t>P/C 56.66</t>
  </si>
  <si>
    <t>P/C 57.67</t>
  </si>
  <si>
    <t>P/C 58.68</t>
  </si>
  <si>
    <t>P/C 59.69</t>
  </si>
  <si>
    <t>P/C 60.71</t>
  </si>
  <si>
    <t>P/C 61.72</t>
  </si>
  <si>
    <t>P/C 62.74</t>
  </si>
  <si>
    <t>P/C 63.78</t>
  </si>
  <si>
    <t>P/C 64.79</t>
  </si>
  <si>
    <t>P/C 65.80</t>
  </si>
  <si>
    <t>P/C 66.81</t>
  </si>
  <si>
    <t>P/C 67.82</t>
  </si>
  <si>
    <t>P/C 68.83</t>
  </si>
  <si>
    <t>P/C 69.84</t>
  </si>
  <si>
    <t>P/C 70.85</t>
  </si>
  <si>
    <t>P/C 71.86</t>
  </si>
  <si>
    <t>P/C 72.87</t>
  </si>
  <si>
    <t>P/C 73.91</t>
  </si>
  <si>
    <t>P/C 74.92</t>
  </si>
  <si>
    <t>P/C 75.93</t>
  </si>
  <si>
    <t>P/C 76.94</t>
  </si>
  <si>
    <t>P/C 77.98</t>
  </si>
  <si>
    <t>P/C 78.99</t>
  </si>
  <si>
    <t>P/C 79.100</t>
  </si>
  <si>
    <t>P/C 80.102</t>
  </si>
  <si>
    <t>P/C 81.103</t>
  </si>
  <si>
    <t>P/C 82.106</t>
  </si>
  <si>
    <t>P/C 83.108</t>
  </si>
  <si>
    <t>P/C 84.110</t>
  </si>
  <si>
    <t>P/C 85.111</t>
  </si>
  <si>
    <t>P/C 86.112</t>
  </si>
  <si>
    <t>P/C 87.113</t>
  </si>
  <si>
    <t>P/C 88.114</t>
  </si>
  <si>
    <t>P/C 89.115</t>
  </si>
  <si>
    <t>P/C 90.116</t>
  </si>
  <si>
    <t>P/C 91.117</t>
  </si>
  <si>
    <t>P/C 92.118</t>
  </si>
  <si>
    <t>P/C 93.119</t>
  </si>
  <si>
    <t>P/C 94.120</t>
  </si>
  <si>
    <t>P/C 95.121</t>
  </si>
  <si>
    <t>P/C 96.122</t>
  </si>
  <si>
    <t>P/C 97.123</t>
  </si>
  <si>
    <t>P/C 98.126</t>
  </si>
  <si>
    <t>P/C 99.127</t>
  </si>
  <si>
    <t>P/C 100.128</t>
  </si>
  <si>
    <t>P/C 101.129</t>
  </si>
  <si>
    <t>P/C 102.130</t>
  </si>
  <si>
    <t>P/C 103.131</t>
  </si>
  <si>
    <t>P/C 104.132</t>
  </si>
  <si>
    <t>P/C 105.133</t>
  </si>
  <si>
    <t>P/C 106.134</t>
  </si>
  <si>
    <t>P/C 107.135</t>
  </si>
  <si>
    <t>P/C 108.136</t>
  </si>
  <si>
    <t>P/C 109.137</t>
  </si>
  <si>
    <t>P/C 110.138</t>
  </si>
  <si>
    <t>P/C 111.139</t>
  </si>
  <si>
    <t>P/C 112.140</t>
  </si>
  <si>
    <t>P/C 113.141</t>
  </si>
  <si>
    <t>P/C 114.142</t>
  </si>
  <si>
    <t>P/C 115.143</t>
  </si>
  <si>
    <t>P/C 116.144</t>
  </si>
  <si>
    <t>P/C 117.145</t>
  </si>
  <si>
    <t>P/C 118.146</t>
  </si>
  <si>
    <t>P/C 119.147</t>
  </si>
  <si>
    <t>P/C 120.148</t>
  </si>
  <si>
    <t>P/C 121.149</t>
  </si>
  <si>
    <t>P/C 122.150</t>
  </si>
  <si>
    <t>P/C 123.151</t>
  </si>
  <si>
    <t>P/C 124.152</t>
  </si>
  <si>
    <t>P/C 125.154</t>
  </si>
  <si>
    <t>P/C 126.155</t>
  </si>
  <si>
    <t>P/C 127.156</t>
  </si>
  <si>
    <t>P/C 128.157</t>
  </si>
  <si>
    <t>P/C 129.160</t>
  </si>
  <si>
    <t>P/C 130.161</t>
  </si>
  <si>
    <t>P/C 131.162</t>
  </si>
  <si>
    <t>P/C 132.163</t>
  </si>
  <si>
    <t>P/C 133.164</t>
  </si>
  <si>
    <t>P/C 134.165</t>
  </si>
  <si>
    <t>P/C 135.166</t>
  </si>
  <si>
    <t>P/C 136.167</t>
  </si>
  <si>
    <t>P/C 137.168</t>
  </si>
  <si>
    <t>P/C 138.170</t>
  </si>
  <si>
    <t>P/C 139.171</t>
  </si>
  <si>
    <t>P/C 140.172</t>
  </si>
  <si>
    <t>P/C 141.173</t>
  </si>
  <si>
    <t>P/C 142.174</t>
  </si>
  <si>
    <t>P/C 143.175</t>
  </si>
  <si>
    <t>P/C 144.176</t>
  </si>
  <si>
    <t>P/C 145.177</t>
  </si>
  <si>
    <t>P/C 146.178</t>
  </si>
  <si>
    <t>P/C 147.179</t>
  </si>
  <si>
    <t>P/C 148.180</t>
  </si>
  <si>
    <t>P/C 149.181</t>
  </si>
  <si>
    <t>P/C 150.182</t>
  </si>
  <si>
    <t>P/C 151.183</t>
  </si>
  <si>
    <t>P/C 152.184</t>
  </si>
  <si>
    <t>P/C 153.185</t>
  </si>
  <si>
    <t>P/C 154.186</t>
  </si>
  <si>
    <t>P/C 155.187</t>
  </si>
  <si>
    <t>P/C 156.189</t>
  </si>
  <si>
    <t>P/C 157.192</t>
  </si>
  <si>
    <t>P/C 158.194</t>
  </si>
  <si>
    <t>P/C 159.195</t>
  </si>
  <si>
    <t>P/C 160.196</t>
  </si>
  <si>
    <t>P/C 161.197</t>
  </si>
  <si>
    <t>P/C 162.198</t>
  </si>
  <si>
    <t>P/C 163.199</t>
  </si>
  <si>
    <t>P/C 164.200</t>
  </si>
  <si>
    <t>P/C 165.201</t>
  </si>
  <si>
    <t>P/C 166.202</t>
  </si>
  <si>
    <t>P/C 167.203</t>
  </si>
  <si>
    <t>P/C 168.204</t>
  </si>
  <si>
    <t>P/C 169.205</t>
  </si>
  <si>
    <t>P/C 170.206</t>
  </si>
  <si>
    <t>P/C 171.207</t>
  </si>
  <si>
    <t>P/C 172.208</t>
  </si>
  <si>
    <t>P/C 173.210</t>
  </si>
  <si>
    <t>P/C 174.211</t>
  </si>
  <si>
    <t>P/C 175.212</t>
  </si>
  <si>
    <t>P/C 176.213</t>
  </si>
  <si>
    <t>P/C 177.214</t>
  </si>
  <si>
    <t>P/C 178.217</t>
  </si>
  <si>
    <t>P/C 179.221</t>
  </si>
  <si>
    <t>P/C 180.222</t>
  </si>
  <si>
    <t>P/C 181.223</t>
  </si>
  <si>
    <t>P/C 182.224</t>
  </si>
  <si>
    <t>P/C 183.225</t>
  </si>
  <si>
    <t>P/C 184.226</t>
  </si>
  <si>
    <t>P/C 185.227</t>
  </si>
  <si>
    <t>P/C 186.228</t>
  </si>
  <si>
    <t>P/C 187.229</t>
  </si>
  <si>
    <t>P/C 188.230</t>
  </si>
  <si>
    <t>P/C 189.232</t>
  </si>
  <si>
    <t>P/C 190.233</t>
  </si>
  <si>
    <t>P/C 191.234</t>
  </si>
  <si>
    <t>P/C 192.235</t>
  </si>
  <si>
    <t>P/C 193.237</t>
  </si>
  <si>
    <t>P/C 194.239</t>
  </si>
  <si>
    <t>P/C 195.240</t>
  </si>
  <si>
    <t>P/C 196.241</t>
  </si>
  <si>
    <t>P/C 197.242</t>
  </si>
  <si>
    <t>P/C 198.243</t>
  </si>
  <si>
    <t>P/C 199.245</t>
  </si>
  <si>
    <t>P/C 200.247</t>
  </si>
  <si>
    <t>P/C 201.253</t>
  </si>
  <si>
    <t>P/C 202.254</t>
  </si>
  <si>
    <t>P/C 203.256</t>
  </si>
  <si>
    <t>P/C 204.258</t>
  </si>
  <si>
    <t>P/C 205.260</t>
  </si>
  <si>
    <t>P/C 206.261</t>
  </si>
  <si>
    <t>P/C 207.262</t>
  </si>
  <si>
    <t>P/C 208.263</t>
  </si>
  <si>
    <t>P/C 209.264</t>
  </si>
  <si>
    <t>P/C 210.265</t>
  </si>
  <si>
    <t>P/C 211.266</t>
  </si>
  <si>
    <t>P/C 212.267</t>
  </si>
  <si>
    <t>P/C 213.269</t>
  </si>
  <si>
    <t>P/C 214.270</t>
  </si>
  <si>
    <t>P/C 215.271</t>
  </si>
  <si>
    <t>P/C 216.272</t>
  </si>
  <si>
    <t>P/C 217.273</t>
  </si>
  <si>
    <t>P/C 218.274</t>
  </si>
  <si>
    <t>P/C 219.275</t>
  </si>
  <si>
    <t>P/C 220.276</t>
  </si>
  <si>
    <t>P/C 221.277</t>
  </si>
  <si>
    <t>P/C 222.278</t>
  </si>
  <si>
    <t>P/C 223.279</t>
  </si>
  <si>
    <t>P/C 224.280</t>
  </si>
  <si>
    <t>P/C 225.281</t>
  </si>
  <si>
    <t>P/C 226.282</t>
  </si>
  <si>
    <t>P/C 227.283</t>
  </si>
  <si>
    <t>P/C 228.284</t>
  </si>
  <si>
    <t>P/C 229.285</t>
  </si>
  <si>
    <t>P/C 230.286</t>
  </si>
  <si>
    <t>P/C 231.288</t>
  </si>
  <si>
    <t>P/C 232.289</t>
  </si>
  <si>
    <t>P/C 233.291</t>
  </si>
  <si>
    <t>P/C 234.292</t>
  </si>
  <si>
    <t>P/C 235.293</t>
  </si>
  <si>
    <t>P/C 236.294</t>
  </si>
  <si>
    <t>P/C 237.295</t>
  </si>
  <si>
    <t>P/C 238.298</t>
  </si>
  <si>
    <t>P/C 239.299</t>
  </si>
  <si>
    <t>P/C 240.300</t>
  </si>
  <si>
    <t>P/C 241.301</t>
  </si>
  <si>
    <t>P/C 242.302</t>
  </si>
  <si>
    <t>P/C 243.303</t>
  </si>
  <si>
    <t>P/C 244.304</t>
  </si>
  <si>
    <t>P/C 245.305</t>
  </si>
  <si>
    <t>P/C 246.306</t>
  </si>
  <si>
    <t>P/C 247.307</t>
  </si>
  <si>
    <t>P/C 248.309</t>
  </si>
  <si>
    <t>P/C 249.310</t>
  </si>
  <si>
    <t>P/C 250.312</t>
  </si>
  <si>
    <t>P/C 251.313</t>
  </si>
  <si>
    <t>P/C 252.314</t>
  </si>
  <si>
    <t>P/C 253.315</t>
  </si>
  <si>
    <t>P/C 254.316</t>
  </si>
  <si>
    <t>P/C 255.317</t>
  </si>
  <si>
    <t>P/C 256.318</t>
  </si>
  <si>
    <t>P/C 257.319</t>
  </si>
  <si>
    <t>P/C 258.320</t>
  </si>
  <si>
    <t>P/C 259.321</t>
  </si>
  <si>
    <t>P/C 260.322</t>
  </si>
  <si>
    <t>P/C 261.323</t>
  </si>
  <si>
    <t>P/C 262.327</t>
  </si>
  <si>
    <t>P/C 263.329</t>
  </si>
  <si>
    <t>P/C 264.330</t>
  </si>
  <si>
    <t>P/C 265.331</t>
  </si>
  <si>
    <t>P/C 266.332</t>
  </si>
  <si>
    <t>P/C 267.333</t>
  </si>
  <si>
    <t>P/C 268.335</t>
  </si>
  <si>
    <t>P/C 269.336</t>
  </si>
  <si>
    <t>P/C 270.337</t>
  </si>
  <si>
    <t>P/C 271.338</t>
  </si>
  <si>
    <t>P/C 272.340</t>
  </si>
  <si>
    <t>P/C 273.341</t>
  </si>
  <si>
    <t>P/C 274.342</t>
  </si>
  <si>
    <t>P/C 275.343</t>
  </si>
  <si>
    <t>P/C 276.344</t>
  </si>
  <si>
    <t>P/C 277.345</t>
  </si>
  <si>
    <t>P/C 278.346</t>
  </si>
  <si>
    <t>P/C 279.347</t>
  </si>
  <si>
    <t>P/C 280.349</t>
  </si>
  <si>
    <t>P/C 281.350</t>
  </si>
  <si>
    <t>P/C 282.351</t>
  </si>
  <si>
    <t>P/C 283.352</t>
  </si>
  <si>
    <t>P/C 284.354</t>
  </si>
  <si>
    <t>P/C 285.356</t>
  </si>
  <si>
    <t>P/C 286.357</t>
  </si>
  <si>
    <t>P/C 287.358</t>
  </si>
  <si>
    <t>P/C 288.359</t>
  </si>
  <si>
    <t>P/C 289.360</t>
  </si>
  <si>
    <t>P/C 290.361</t>
  </si>
  <si>
    <t>P/C 291.362</t>
  </si>
  <si>
    <t>P/C 292.363</t>
  </si>
  <si>
    <t>P/C 293.375</t>
  </si>
  <si>
    <t>P/C 294.376</t>
  </si>
  <si>
    <t>P/C 295.377</t>
  </si>
  <si>
    <t>P/C 296.379</t>
  </si>
  <si>
    <t>P/C 297.385</t>
  </si>
  <si>
    <t>P/C 298.386</t>
  </si>
  <si>
    <t>P/C 299.389</t>
  </si>
  <si>
    <t>P/C 300.391</t>
  </si>
  <si>
    <t>P/C 301.392</t>
  </si>
  <si>
    <t>P/C 302.393</t>
  </si>
  <si>
    <t>P/C 303.394</t>
  </si>
  <si>
    <t>P/C 304.395</t>
  </si>
  <si>
    <t>P/C 305.396</t>
  </si>
  <si>
    <t>P/C 306.397</t>
  </si>
  <si>
    <t>P/C 307.398</t>
  </si>
  <si>
    <t>P/C 308.399</t>
  </si>
  <si>
    <t>P/C 309.400</t>
  </si>
  <si>
    <t>P/C 310.402</t>
  </si>
  <si>
    <t>P/C 311.403</t>
  </si>
  <si>
    <t>P/C 312.405</t>
  </si>
  <si>
    <t>P/C 313.407</t>
  </si>
  <si>
    <t>P/C 314.413</t>
  </si>
  <si>
    <t>P/C 315.414</t>
  </si>
  <si>
    <t>P/C 316.415</t>
  </si>
  <si>
    <t>P/C 317.419</t>
  </si>
  <si>
    <t>P/C 318.420</t>
  </si>
  <si>
    <t>P/C 319.421</t>
  </si>
  <si>
    <t>NOI 1.1</t>
  </si>
  <si>
    <t>NOI 2.2</t>
  </si>
  <si>
    <t>NOI 3.3</t>
  </si>
  <si>
    <t>NOI 4.4</t>
  </si>
  <si>
    <t>NOI 5.5</t>
  </si>
  <si>
    <t>NOI 6.6</t>
  </si>
  <si>
    <t>NOI 7.7</t>
  </si>
  <si>
    <t>NOI 8.8</t>
  </si>
  <si>
    <t>NOI 9.9</t>
  </si>
  <si>
    <t>NOI 10.10</t>
  </si>
  <si>
    <t>NOI 11.11</t>
  </si>
  <si>
    <t>NOI 12.12</t>
  </si>
  <si>
    <t>NOI 13.13</t>
  </si>
  <si>
    <t>NOI 14.14</t>
  </si>
  <si>
    <t>NOI 15.15</t>
  </si>
  <si>
    <t>NOI 16.16</t>
  </si>
  <si>
    <t>NOI 17.17</t>
  </si>
  <si>
    <t>NOI 18.18</t>
  </si>
  <si>
    <t>NOI 19.19</t>
  </si>
  <si>
    <t>NOI 20.20</t>
  </si>
  <si>
    <t>NOI 21.21</t>
  </si>
  <si>
    <t>NOI 22.22</t>
  </si>
  <si>
    <t>NOI 23.23</t>
  </si>
  <si>
    <t>NOI 24.24</t>
  </si>
  <si>
    <t>NOI 25.25</t>
  </si>
  <si>
    <t>NOI 26.26</t>
  </si>
  <si>
    <t>NOI 27.27</t>
  </si>
  <si>
    <t>NOI 28.28</t>
  </si>
  <si>
    <t>NOI 29.29</t>
  </si>
  <si>
    <t>NOI 30.30</t>
  </si>
  <si>
    <t>NOI 31.31</t>
  </si>
  <si>
    <t>NOI 32.32</t>
  </si>
  <si>
    <t>NOI 33.33</t>
  </si>
  <si>
    <t>NOI 34.34</t>
  </si>
  <si>
    <t>NOI 35.35</t>
  </si>
  <si>
    <t>NOI 36.36</t>
  </si>
  <si>
    <t>NOI 37.37</t>
  </si>
  <si>
    <t>NOI 38.38</t>
  </si>
  <si>
    <t>NOI 39.39</t>
  </si>
  <si>
    <t>NOI 40.40</t>
  </si>
  <si>
    <t>NOI 41.41</t>
  </si>
  <si>
    <t>NOI 42.42</t>
  </si>
  <si>
    <t>NOI 43.44</t>
  </si>
  <si>
    <t>NOI 44.45</t>
  </si>
  <si>
    <t>NOI 45.46</t>
  </si>
  <si>
    <t>NOI 46.47</t>
  </si>
  <si>
    <t>NOI 47.48</t>
  </si>
  <si>
    <t>NOI 48.49</t>
  </si>
  <si>
    <t>NOI 49.50</t>
  </si>
  <si>
    <t>NOI 50.51</t>
  </si>
  <si>
    <t>NOI 51.52</t>
  </si>
  <si>
    <t>NOI 52.53</t>
  </si>
  <si>
    <t>NOI 53.54</t>
  </si>
  <si>
    <t>NOI 54.55</t>
  </si>
  <si>
    <t>NOI 55.56</t>
  </si>
  <si>
    <t>NOI 56.57</t>
  </si>
  <si>
    <t>NOI 57.58</t>
  </si>
  <si>
    <t>NOI 58.59</t>
  </si>
  <si>
    <t>NOI 59.60</t>
  </si>
  <si>
    <t>NOI 60.61</t>
  </si>
  <si>
    <t>NOI 61.62</t>
  </si>
  <si>
    <t>NOI 62.63</t>
  </si>
  <si>
    <t>NOI 63.64</t>
  </si>
  <si>
    <t>NOI 64.65</t>
  </si>
  <si>
    <t>NOI 65.66</t>
  </si>
  <si>
    <t>NOI 66.67</t>
  </si>
  <si>
    <t>NOI 67.68</t>
  </si>
  <si>
    <t>NOI 68.69</t>
  </si>
  <si>
    <t>NOI 69.70</t>
  </si>
  <si>
    <t>NOI 70.71</t>
  </si>
  <si>
    <t>NOI 71.72</t>
  </si>
  <si>
    <t>NOI 72.73</t>
  </si>
  <si>
    <t>NOI 73.74</t>
  </si>
  <si>
    <t>NOI 74.75</t>
  </si>
  <si>
    <t>NOI 75.76</t>
  </si>
  <si>
    <t>NOI 76.78</t>
  </si>
  <si>
    <t>NOI 77.82</t>
  </si>
  <si>
    <t>NOI 78.83</t>
  </si>
  <si>
    <t>NOI 79.85</t>
  </si>
  <si>
    <t>NOI 80.86</t>
  </si>
  <si>
    <t>NOI 81.87</t>
  </si>
  <si>
    <t>NOI 82.88</t>
  </si>
  <si>
    <t>NOI 83.89</t>
  </si>
  <si>
    <t>NOI 84.90</t>
  </si>
  <si>
    <t>NOI 85.91</t>
  </si>
  <si>
    <t>NOI 86.92</t>
  </si>
  <si>
    <t>NOI 87.93</t>
  </si>
  <si>
    <t>NOI 88.94</t>
  </si>
  <si>
    <t>NOI 89.95</t>
  </si>
  <si>
    <t>NOI 90.96</t>
  </si>
  <si>
    <t>NOI 91.97</t>
  </si>
  <si>
    <t>NOI 92.98</t>
  </si>
  <si>
    <t>NOI 93.99</t>
  </si>
  <si>
    <t>NOI 94.100</t>
  </si>
  <si>
    <t>NOI 95.101</t>
  </si>
  <si>
    <t>NOI 96.102</t>
  </si>
  <si>
    <t>NOI 97.103</t>
  </si>
  <si>
    <t>NOI 98.104</t>
  </si>
  <si>
    <t>NOI 99.105</t>
  </si>
  <si>
    <t>NOI 100.106</t>
  </si>
  <si>
    <t>NOI 101.107</t>
  </si>
  <si>
    <t>NOI 102.108</t>
  </si>
  <si>
    <t>NOI 103.109</t>
  </si>
  <si>
    <t>NOI 104.110</t>
  </si>
  <si>
    <t>NOI 105.111</t>
  </si>
  <si>
    <t>NOI 106.112</t>
  </si>
  <si>
    <t>NOI 107.113</t>
  </si>
  <si>
    <t>NOI 108.114</t>
  </si>
  <si>
    <t>NOI 109.115</t>
  </si>
  <si>
    <t>NOI 110.116</t>
  </si>
  <si>
    <t>NOI 111.117</t>
  </si>
  <si>
    <t>NOI 112.118</t>
  </si>
  <si>
    <t>NOI 113.119</t>
  </si>
  <si>
    <t>NOI 114.122</t>
  </si>
  <si>
    <t>NOI 115.123</t>
  </si>
  <si>
    <t>NOI 116.124</t>
  </si>
  <si>
    <t>NOI 117.125</t>
  </si>
  <si>
    <t>NOI 118.126</t>
  </si>
  <si>
    <t>NOI 119.127</t>
  </si>
  <si>
    <t>NOI 120.128</t>
  </si>
  <si>
    <t>NOI 121.129</t>
  </si>
  <si>
    <t>NOI 122.130</t>
  </si>
  <si>
    <t>NOI 123.131</t>
  </si>
  <si>
    <t>NOI 124.132</t>
  </si>
  <si>
    <t>NOI 125.133</t>
  </si>
  <si>
    <t>NOI 126.134</t>
  </si>
  <si>
    <t>NOI 127.135</t>
  </si>
  <si>
    <t>NOI 128.136</t>
  </si>
  <si>
    <t>NOI 129.137</t>
  </si>
  <si>
    <t>NOI 130.138</t>
  </si>
  <si>
    <t>NOI 131.139</t>
  </si>
  <si>
    <t>NOI 132.140</t>
  </si>
  <si>
    <t>NOI 133.141</t>
  </si>
  <si>
    <t>NOI 134.142</t>
  </si>
  <si>
    <t>NOI 135.143</t>
  </si>
  <si>
    <t>NOI 136.144</t>
  </si>
  <si>
    <t>NOI 137.145</t>
  </si>
  <si>
    <t>NOI 138.146</t>
  </si>
  <si>
    <t>NOI 139.147</t>
  </si>
  <si>
    <t>NOI 140.148</t>
  </si>
  <si>
    <t>NOI 141.149</t>
  </si>
  <si>
    <t>NOI 142.150</t>
  </si>
  <si>
    <t>NOI 143.151</t>
  </si>
  <si>
    <t>NOI 144.152</t>
  </si>
  <si>
    <t>NOI 145.153</t>
  </si>
  <si>
    <t>NOI 146.154</t>
  </si>
  <si>
    <t>NOI 147.155</t>
  </si>
  <si>
    <t>NOI 148.160</t>
  </si>
  <si>
    <t>NOI 149.161</t>
  </si>
  <si>
    <t>NOI 150.162</t>
  </si>
  <si>
    <t>NOI 151.163</t>
  </si>
  <si>
    <t>NOI 152.164</t>
  </si>
  <si>
    <t>NOI 153.165</t>
  </si>
  <si>
    <t>NOI 154.166</t>
  </si>
  <si>
    <t>NOI 155.167</t>
  </si>
  <si>
    <t>NOI 156.168</t>
  </si>
  <si>
    <t>NOI 157.169</t>
  </si>
  <si>
    <t>NOI 158.170</t>
  </si>
  <si>
    <t>NOI 159.171</t>
  </si>
  <si>
    <t>NOI 160.172</t>
  </si>
  <si>
    <t>NOI 161.173</t>
  </si>
  <si>
    <t>NOI 162.174</t>
  </si>
  <si>
    <t>NOI 163.175</t>
  </si>
  <si>
    <t>NOI 164.176</t>
  </si>
  <si>
    <t>NOI 165.177</t>
  </si>
  <si>
    <t>NOI 166.178</t>
  </si>
  <si>
    <t>NOI 167.179</t>
  </si>
  <si>
    <t>NOI 168.180</t>
  </si>
  <si>
    <t>NOI 169.181</t>
  </si>
  <si>
    <t>NOI 170.182</t>
  </si>
  <si>
    <t>NOI 171.183</t>
  </si>
  <si>
    <t>NOI 172.184</t>
  </si>
  <si>
    <t>NOI 173.185</t>
  </si>
  <si>
    <t>NOI 174.186</t>
  </si>
  <si>
    <t>NOI 175.187</t>
  </si>
  <si>
    <t>NOI 176.188</t>
  </si>
  <si>
    <t>NOI 177.189</t>
  </si>
  <si>
    <t>NOI 178.190</t>
  </si>
  <si>
    <t>NOI 179.191</t>
  </si>
  <si>
    <t>NOI 180.192</t>
  </si>
  <si>
    <t>NOI 181.193</t>
  </si>
  <si>
    <t>NOI 182.194</t>
  </si>
  <si>
    <t>NOI 183.195</t>
  </si>
  <si>
    <t>NOI 184.196</t>
  </si>
  <si>
    <t>NOI 185.197</t>
  </si>
  <si>
    <t>NOI 186.198</t>
  </si>
  <si>
    <t>NOI 187.199</t>
  </si>
  <si>
    <t>NOI 188.200</t>
  </si>
  <si>
    <t>NOI 189.201</t>
  </si>
  <si>
    <t>NOI 190.202</t>
  </si>
  <si>
    <t>NOI 191.203</t>
  </si>
  <si>
    <t>NOI 192.204</t>
  </si>
  <si>
    <t>NOI 193.205</t>
  </si>
  <si>
    <t>NOI 194.206</t>
  </si>
  <si>
    <t>NOI 195.207</t>
  </si>
  <si>
    <t>NOI 196.208</t>
  </si>
  <si>
    <t>NOI 197.209</t>
  </si>
  <si>
    <t>NOI 198.210</t>
  </si>
  <si>
    <t>NOI 199.211</t>
  </si>
  <si>
    <t>NOI 200.212</t>
  </si>
  <si>
    <t>NOI 201.213</t>
  </si>
  <si>
    <t>NOI 202.214</t>
  </si>
  <si>
    <t>NOI 203.215</t>
  </si>
  <si>
    <t>NOI 204.216</t>
  </si>
  <si>
    <t>NOI 205.217</t>
  </si>
  <si>
    <t>NOI 206.218</t>
  </si>
  <si>
    <t>NOI 207.219</t>
  </si>
  <si>
    <t>NOI 208.220</t>
  </si>
  <si>
    <t>NOI 209.221</t>
  </si>
  <si>
    <t>NOI 210.222</t>
  </si>
  <si>
    <t>NOI 211.223</t>
  </si>
  <si>
    <t>NOI 212.224</t>
  </si>
  <si>
    <t>NOI 213.225</t>
  </si>
  <si>
    <t>NOI 214.226</t>
  </si>
  <si>
    <t>NOI 215.227</t>
  </si>
  <si>
    <t>NOI 216.228</t>
  </si>
  <si>
    <t>NOI 217.229</t>
  </si>
  <si>
    <t>NOI 218.230</t>
  </si>
  <si>
    <t>NOI 219.231</t>
  </si>
  <si>
    <t>NOI 220.232</t>
  </si>
  <si>
    <t>NOI 221.233</t>
  </si>
  <si>
    <t>NOI 222.234</t>
  </si>
  <si>
    <t>NOI 223.235</t>
  </si>
  <si>
    <t>NOI 224.236</t>
  </si>
  <si>
    <t>NOI 225.237</t>
  </si>
  <si>
    <t>NOI 226.238</t>
  </si>
  <si>
    <t>NOI 227.239</t>
  </si>
  <si>
    <t>NOI 228.240</t>
  </si>
  <si>
    <t>NOI 229.241</t>
  </si>
  <si>
    <t>NOI 230.242</t>
  </si>
  <si>
    <t>NOI 231.243</t>
  </si>
  <si>
    <t>NOI 232.244</t>
  </si>
  <si>
    <t>NOI 233.245</t>
  </si>
  <si>
    <t>NOI 234.246</t>
  </si>
  <si>
    <t>NOI 235.247</t>
  </si>
  <si>
    <t>NOI 236.248</t>
  </si>
  <si>
    <t>NOI 237.249</t>
  </si>
  <si>
    <t>NOI 238.250</t>
  </si>
  <si>
    <t>NOI 239.251</t>
  </si>
  <si>
    <t>NOI 240.252</t>
  </si>
  <si>
    <t>NOI 241.253</t>
  </si>
  <si>
    <t>NOI 242.254</t>
  </si>
  <si>
    <t>NOI 243.255</t>
  </si>
  <si>
    <t>NOI 244.256</t>
  </si>
  <si>
    <t>NOI 245.257</t>
  </si>
  <si>
    <t>NOI 246.258</t>
  </si>
  <si>
    <t>NOI 247.259</t>
  </si>
  <si>
    <t>NOI 248.260</t>
  </si>
  <si>
    <t>NOI 249.261</t>
  </si>
  <si>
    <t>NOI 250.262</t>
  </si>
  <si>
    <t>NOI 251.263</t>
  </si>
  <si>
    <t>NOI 252.264</t>
  </si>
  <si>
    <t>NOI 253.265</t>
  </si>
  <si>
    <t>NOI 254.266</t>
  </si>
  <si>
    <t>NOI 255.267</t>
  </si>
  <si>
    <t>NOI 256.268</t>
  </si>
  <si>
    <t>NOI 257.269</t>
  </si>
  <si>
    <t>NOI 258.270</t>
  </si>
  <si>
    <t>NOI 259.271</t>
  </si>
  <si>
    <t>NOI 260.272</t>
  </si>
  <si>
    <t>NOI 261.273</t>
  </si>
  <si>
    <t>NOI 262.274</t>
  </si>
  <si>
    <t>NOI 263.275</t>
  </si>
  <si>
    <t>NOI 264.276</t>
  </si>
  <si>
    <t>NOI 265.277</t>
  </si>
  <si>
    <t>NOI 266.278</t>
  </si>
  <si>
    <t>NOI 267.279</t>
  </si>
  <si>
    <t>NOI 268.280</t>
  </si>
  <si>
    <t>NOI 269.281</t>
  </si>
  <si>
    <t>NOI 270.282</t>
  </si>
  <si>
    <t>NOI 271.283</t>
  </si>
  <si>
    <t>NOI 272.284</t>
  </si>
  <si>
    <t>NOI 273.285</t>
  </si>
  <si>
    <t>NOI 274.286</t>
  </si>
  <si>
    <t>NOI 275.287</t>
  </si>
  <si>
    <t>NOI 276.288</t>
  </si>
  <si>
    <t>NOI 277.289</t>
  </si>
  <si>
    <t>NOI 278.290</t>
  </si>
  <si>
    <t>NOI 279.291</t>
  </si>
  <si>
    <t>NOI 280.292</t>
  </si>
  <si>
    <t>NOI 281.293</t>
  </si>
  <si>
    <t>NOI 282.294</t>
  </si>
  <si>
    <t>NOI 283.295</t>
  </si>
  <si>
    <t>NOI 284.296</t>
  </si>
  <si>
    <t>NOI 285.297</t>
  </si>
  <si>
    <t>NOI 286.298</t>
  </si>
  <si>
    <t>NOI 287.299</t>
  </si>
  <si>
    <t>NOI 288.300</t>
  </si>
  <si>
    <t>NOI 289.301</t>
  </si>
  <si>
    <t>NOI 290.302</t>
  </si>
  <si>
    <t>NOI 291.303</t>
  </si>
  <si>
    <t>NOI 292.304</t>
  </si>
  <si>
    <t>NOI 293.305</t>
  </si>
  <si>
    <t>NOI 294.306</t>
  </si>
  <si>
    <t>NOI 295.307</t>
  </si>
  <si>
    <t>NOI 296.308</t>
  </si>
  <si>
    <t>NOI 297.309</t>
  </si>
  <si>
    <t>NOI 298.310</t>
  </si>
  <si>
    <t>NOI 299.311</t>
  </si>
  <si>
    <t>NOI 300.312</t>
  </si>
  <si>
    <t>True Brew</t>
  </si>
  <si>
    <t>1592</t>
  </si>
  <si>
    <t>Juice, Orange Citrus 100%</t>
  </si>
  <si>
    <t>00160</t>
  </si>
  <si>
    <t>1547</t>
  </si>
  <si>
    <t>Veggie-F</t>
  </si>
  <si>
    <t>1677</t>
  </si>
  <si>
    <t>POPPED CRISPS WG HONEY BBQ</t>
  </si>
  <si>
    <t>Eagle</t>
  </si>
  <si>
    <t>.78 oz</t>
  </si>
  <si>
    <t>POPPED CRISPS WG SEA SALT</t>
  </si>
  <si>
    <t>POPPED CRISPS WG SOUR CRM&amp;ONION</t>
  </si>
  <si>
    <t>SAUSAGE PATTY PORK FC CN</t>
  </si>
  <si>
    <t>1.2 oz</t>
  </si>
  <si>
    <t>BRKFST WRAP EGG/CH/PT/SAU WG</t>
  </si>
  <si>
    <t>PINTO BEANS LOW SODIUM</t>
  </si>
  <si>
    <t>#10</t>
  </si>
  <si>
    <t>Juice Bar, Very Berry, to provide 1/4 cup fruit</t>
  </si>
  <si>
    <t>Juice Bar, Sour Apple-icious, to provide 1/4 cup fruit</t>
  </si>
  <si>
    <t>Shape Ups -Sports Straw/lemonade swirl 1/2 cup</t>
  </si>
  <si>
    <t>Manufacturer</t>
  </si>
  <si>
    <t>Name</t>
  </si>
  <si>
    <t>Item Order Number</t>
  </si>
  <si>
    <t>MNOI1</t>
  </si>
  <si>
    <t>AdvancePierre Foods</t>
  </si>
  <si>
    <t>PIERRE / 00550 / 80/ 5.2 OZ</t>
  </si>
  <si>
    <t>MNOI2</t>
  </si>
  <si>
    <t>ADVANCE / 1-15-230 / 160/ 3 OZ</t>
  </si>
  <si>
    <t>MNOI3</t>
  </si>
  <si>
    <t>ADVANCE / CN1-15-230-2 / 160/ 3 OZ</t>
  </si>
  <si>
    <t>MNOI4</t>
  </si>
  <si>
    <t>ADVANCE / 1-15-312-09 / 475/ 1.01 OZ</t>
  </si>
  <si>
    <t>MNOI5</t>
  </si>
  <si>
    <t>ADVANCE / 1-15-320-09 / 250/ 2.01 OZ</t>
  </si>
  <si>
    <t>MNOI6</t>
  </si>
  <si>
    <t>ADVANCE / 1-15-327-09 / 175/ 2.7 OZ</t>
  </si>
  <si>
    <t>MNOI7</t>
  </si>
  <si>
    <t>ADVANCE / 1-15-924-20 / 200/ 2.4 OZ</t>
  </si>
  <si>
    <t>MNOI8</t>
  </si>
  <si>
    <t>ADVANCE / 1-15-930-20 / 160/ 3 OZ</t>
  </si>
  <si>
    <t>MNOI9</t>
  </si>
  <si>
    <t>ADVANCE / 1-155-415-20 / 180/ 1.8 OZ</t>
  </si>
  <si>
    <t>MNOI10</t>
  </si>
  <si>
    <t>ADVANCE / 1-155-425-20 / 200/ 2.5 OZ</t>
  </si>
  <si>
    <t>MNOI11</t>
  </si>
  <si>
    <t>ADVANCE / 1-155-525-20 / 200/ 2.5 OZ</t>
  </si>
  <si>
    <t>MNOI12</t>
  </si>
  <si>
    <t>ADVANCE / 1-155-820-20 / 250/ 1.95 OZ</t>
  </si>
  <si>
    <t>MNOI13</t>
  </si>
  <si>
    <t>ADVANCE / 1-155-825-20 / 200/ 2.5 OZ</t>
  </si>
  <si>
    <t>MNOI14</t>
  </si>
  <si>
    <t>ADVANCE / 1-16-521-0 / 225/ 2.14 OZ</t>
  </si>
  <si>
    <t>MNOI15</t>
  </si>
  <si>
    <t>ADVANCE / 1-16-530-0 / 170/ 3 OZ</t>
  </si>
  <si>
    <t>MNOI16</t>
  </si>
  <si>
    <t>ADVANCE / 1-17-305-0 / 960/ .5 OZ</t>
  </si>
  <si>
    <t>MNOI17</t>
  </si>
  <si>
    <t>ADVANCE / 1-17-405-20 / 960/ .5 OZ</t>
  </si>
  <si>
    <t>MNOI18</t>
  </si>
  <si>
    <t>ADVANCE / 1-17-505-0 / 960/ .5 OZ</t>
  </si>
  <si>
    <t>MNOI19</t>
  </si>
  <si>
    <t>ADVANCE / 1-234-20WG / 130/ 3.8 OZ</t>
  </si>
  <si>
    <t>MNOI20</t>
  </si>
  <si>
    <t>101041</t>
  </si>
  <si>
    <t>Chunky Applesauce Fruit Cup</t>
  </si>
  <si>
    <t>ADVANCE / 101041 / 96/ 4.6 OZ</t>
  </si>
  <si>
    <t>PENDING</t>
  </si>
  <si>
    <t>MNOI21</t>
  </si>
  <si>
    <t>ADVANCE / 102041 / 96/ 4.6 OZ</t>
  </si>
  <si>
    <t>MNOI22</t>
  </si>
  <si>
    <t>ADVANCE / 110401 / 96/ 4.6 OZ</t>
  </si>
  <si>
    <t>MNOI23</t>
  </si>
  <si>
    <t>ADVANCE / 1171 / 192/ 2.35 OZ</t>
  </si>
  <si>
    <t>MNOI24</t>
  </si>
  <si>
    <t>32412-328</t>
  </si>
  <si>
    <t>Beef Taco Filling</t>
  </si>
  <si>
    <t>MANF DISC</t>
  </si>
  <si>
    <t>MNOI25</t>
  </si>
  <si>
    <t>ADVANCE / 32432-328 / 6/ 5.5 LB</t>
  </si>
  <si>
    <t>MNOI26</t>
  </si>
  <si>
    <t>ADVANCE / 32433-328 / 6/ 5 LB</t>
  </si>
  <si>
    <t>MNOI27</t>
  </si>
  <si>
    <t>ADVANCE / 32437-328 / 6/ 5 LB</t>
  </si>
  <si>
    <t>MNOI28</t>
  </si>
  <si>
    <t>ADVANCE / 3715 / 135/ 2.4 OZ</t>
  </si>
  <si>
    <t>MNOI29</t>
  </si>
  <si>
    <t>ADVANCE / 3721 / 140/ 2.6 OZ</t>
  </si>
  <si>
    <t>MNOI30</t>
  </si>
  <si>
    <t>PIERRE / 3734 / 160/ 2.4 OZ</t>
  </si>
  <si>
    <t>MNOI31</t>
  </si>
  <si>
    <t>ADVANCE / 3740 / 572/ .7 OZ</t>
  </si>
  <si>
    <t>MNOI32</t>
  </si>
  <si>
    <t>PIERRE / 3750 / 250/ 1.2 OZ</t>
  </si>
  <si>
    <t>MNOI33</t>
  </si>
  <si>
    <t>ADVANCE / 3753 / 100/ 3 OZ</t>
  </si>
  <si>
    <t>MNOI34</t>
  </si>
  <si>
    <t>Pierre / 3755 / 250/ 1.2 OZ</t>
  </si>
  <si>
    <t>MNOI35</t>
  </si>
  <si>
    <t>PIERRE / 3760 / 140/ 2.3 OZ</t>
  </si>
  <si>
    <t>MNOI36</t>
  </si>
  <si>
    <t>3764</t>
  </si>
  <si>
    <t>Beef Patty w/Onion [for 1788]</t>
  </si>
  <si>
    <t>1.30 oz</t>
  </si>
  <si>
    <t>MNOI37</t>
  </si>
  <si>
    <t>ADVANCE / 3779 / 135/ 2.3 OZ</t>
  </si>
  <si>
    <t>MNOI38</t>
  </si>
  <si>
    <t>ADVANCE / 3779-150 / 200/ 1.85 OZ</t>
  </si>
  <si>
    <t>MNOI39</t>
  </si>
  <si>
    <t>PIERRE / 3782 / 100/ 2.6 OZ</t>
  </si>
  <si>
    <t>MNOI40</t>
  </si>
  <si>
    <t>ADVANCE / 3787 / 100/ 3 OZ</t>
  </si>
  <si>
    <t>MNOI41</t>
  </si>
  <si>
    <t>ADVANCE / 69005 / 150/ 3.2 OZ</t>
  </si>
  <si>
    <t>MNOI42</t>
  </si>
  <si>
    <t>ADVANCE / 69006 / 620/ .80 OZ</t>
  </si>
  <si>
    <t>MNOI43</t>
  </si>
  <si>
    <t>ADVANCE / 69019 / 100/ 3.1 OZ</t>
  </si>
  <si>
    <t>MNOI44</t>
  </si>
  <si>
    <t>ADVANCE / 69038 / 400/ 0.9 OZ</t>
  </si>
  <si>
    <t>MNOI45</t>
  </si>
  <si>
    <t>ADVANCE / 69039 / 85/ 3.85 OZ</t>
  </si>
  <si>
    <t>MNOI46</t>
  </si>
  <si>
    <t>ADVANCE / 801401 / 96/ 4.75 OZ</t>
  </si>
  <si>
    <t>MNOI47</t>
  </si>
  <si>
    <t>ADVANCE / 802401 / 96/ 4.75 OZ</t>
  </si>
  <si>
    <t>MNOI48</t>
  </si>
  <si>
    <t>ADVANCE / 90017 / 100/ 2.8 OZ</t>
  </si>
  <si>
    <t>MNOI49</t>
  </si>
  <si>
    <t>PIERRE / 92123 / 72/ 2.8 OZ</t>
  </si>
  <si>
    <t>MNOI50</t>
  </si>
  <si>
    <t>PIERRE / 92127 / 72/ 2.8 OZ</t>
  </si>
  <si>
    <t>MNOI51</t>
  </si>
  <si>
    <t>ADVANCE / 9467 / 250/ 1.2 OZ</t>
  </si>
  <si>
    <t>MNOI52</t>
  </si>
  <si>
    <t>PIERRE / A1004 / 36/ 5.6 OZ</t>
  </si>
  <si>
    <t>MNOI53</t>
  </si>
  <si>
    <t>PIERRE / A1290 / 160/ 2.2 OZ</t>
  </si>
  <si>
    <t>MNOI54</t>
  </si>
  <si>
    <t>MNOI55</t>
  </si>
  <si>
    <t>MNOI56</t>
  </si>
  <si>
    <t>PIERRE / 3722 / 400/ .8 OZ</t>
  </si>
  <si>
    <t>MNOI57</t>
  </si>
  <si>
    <t>1-46-40</t>
  </si>
  <si>
    <t>PATTY, PORK BRD FC COMMODITY</t>
  </si>
  <si>
    <t>3.75 OZ</t>
  </si>
  <si>
    <t>MNOI58</t>
  </si>
  <si>
    <t>MNOI59</t>
  </si>
  <si>
    <t>ADVANCE / 320400-20 / 2/ 5 LB</t>
  </si>
  <si>
    <t>MNOI60</t>
  </si>
  <si>
    <t>MNOI61</t>
  </si>
  <si>
    <t>JTM / CP5687 / 6/ 5 LB</t>
  </si>
  <si>
    <t>MNOI62</t>
  </si>
  <si>
    <t>JTM Provision's, Inc.</t>
  </si>
  <si>
    <t>CP5673</t>
  </si>
  <si>
    <t>Jalapeno PepperJack Beef Patty</t>
  </si>
  <si>
    <t>MNOI63</t>
  </si>
  <si>
    <t>JTM / CP5840 / 4/ 8 LB</t>
  </si>
  <si>
    <t>MNOI64</t>
  </si>
  <si>
    <t>CP5850</t>
  </si>
  <si>
    <t>Glazed Teriyaki Beef Nuggets (4 ct)</t>
  </si>
  <si>
    <t>MNOI65</t>
  </si>
  <si>
    <t>JTM / CP5872 / 6/ 5 LB</t>
  </si>
  <si>
    <t>Fish Wedge, Oven ready rectangle/wedge; crunchy breaded Alaskan Pollock</t>
  </si>
  <si>
    <t>Fish, Wedges, WG Battered Dipt Wedges</t>
  </si>
  <si>
    <t>Fish, Strips, WG Corn Meal Pollack Strips</t>
  </si>
  <si>
    <t>6126-20</t>
  </si>
  <si>
    <t>TURKEY FRANK 8/1 LOW SODIUM</t>
  </si>
  <si>
    <t>5218</t>
  </si>
  <si>
    <t>BURRITO  BEEF, BN, CH, WG CN</t>
  </si>
  <si>
    <t>5 OZ</t>
  </si>
  <si>
    <t>WG829</t>
  </si>
  <si>
    <t>MUFFIN, WG BLUEBERRY IW</t>
  </si>
  <si>
    <t>3.15 OZ</t>
  </si>
  <si>
    <t>55227</t>
  </si>
  <si>
    <t>SLIDER SAUS EGG CH WG IW</t>
  </si>
  <si>
    <t>2 CT</t>
  </si>
  <si>
    <t>14003</t>
  </si>
  <si>
    <t>SLICED JACK CHEESE .75 OZ</t>
  </si>
  <si>
    <t>1.5#</t>
  </si>
  <si>
    <t>36763</t>
  </si>
  <si>
    <t>CORN LOW SODIUM</t>
  </si>
  <si>
    <t>00528-3</t>
  </si>
  <si>
    <t>CHAMPION</t>
  </si>
  <si>
    <t>RAISELS, LEMON</t>
  </si>
  <si>
    <t>00529-0</t>
  </si>
  <si>
    <t>RAISELS, ORANGE</t>
  </si>
  <si>
    <t>00527-5</t>
  </si>
  <si>
    <t>RAISELS, WATERMELON</t>
  </si>
  <si>
    <t>1.5  OZ</t>
  </si>
  <si>
    <t>86319</t>
  </si>
  <si>
    <t>POCO PAC</t>
  </si>
  <si>
    <t>SAUCE, TACO</t>
  </si>
  <si>
    <t>9 GM</t>
  </si>
  <si>
    <t>4200</t>
  </si>
  <si>
    <t>TACO SHELL YELLOW WG</t>
  </si>
  <si>
    <t>200 CT</t>
  </si>
  <si>
    <t>4009</t>
  </si>
  <si>
    <t>CHIP WHITE TRIANGLE THIN WG</t>
  </si>
  <si>
    <t>2.5 LB</t>
  </si>
  <si>
    <t>86008TPF</t>
  </si>
  <si>
    <t>JUICE, STRAWBERRY KIWI FRUIT</t>
  </si>
  <si>
    <t>4.23 OZ</t>
  </si>
  <si>
    <t>86007TPF</t>
  </si>
  <si>
    <t>MIXED BERRY 100% FRUIT JUICE</t>
  </si>
  <si>
    <t>1586</t>
  </si>
  <si>
    <t>BUSHS BEST</t>
  </si>
  <si>
    <t>RED BEANS, CAJUN</t>
  </si>
  <si>
    <t>10302</t>
  </si>
  <si>
    <t>SMART SRVG VEG REFRIED BEANS</t>
  </si>
  <si>
    <t>26.25 OZ</t>
  </si>
  <si>
    <t>REDYL9G</t>
  </si>
  <si>
    <t>NATURAL KETCHUP W/ SUGAR PCS</t>
  </si>
  <si>
    <t>REDYF1Z</t>
  </si>
  <si>
    <t>RANCHUP-RANCH/KETCHUP BLEND</t>
  </si>
  <si>
    <t>10425</t>
  </si>
  <si>
    <t>BASIC AMER</t>
  </si>
  <si>
    <t>POTATO PEARLS, SWEET</t>
  </si>
  <si>
    <t>20.17 OZ</t>
  </si>
  <si>
    <t>4/5 LB</t>
  </si>
  <si>
    <t>BASE, LOW SODIUM VEGETABLE</t>
  </si>
  <si>
    <t>1 LB</t>
  </si>
  <si>
    <t>BEANS, BAKED</t>
  </si>
  <si>
    <t>1619</t>
  </si>
  <si>
    <t>CHIKN DICED WT/DK 60/40, LS</t>
  </si>
  <si>
    <t>22830-928</t>
  </si>
  <si>
    <t>10 LB</t>
  </si>
  <si>
    <t>CHICKEN, PATTIE WG MINI 1OZ</t>
  </si>
  <si>
    <t>ADVANCE</t>
  </si>
  <si>
    <t>68027</t>
  </si>
  <si>
    <t>3 OZ</t>
  </si>
  <si>
    <t>CHIPS POTATO BAKED SC &amp; CHED</t>
  </si>
  <si>
    <t>56882</t>
  </si>
  <si>
    <t>.80 OZ</t>
  </si>
  <si>
    <t>CHEEZ-IT ATOMIC CHEDDAR WG</t>
  </si>
  <si>
    <t>2410010238</t>
  </si>
  <si>
    <t>.75  OZ</t>
  </si>
  <si>
    <t>ZESTA SALTINE CRACKER WG</t>
  </si>
  <si>
    <t>10088</t>
  </si>
  <si>
    <t>.39 OZ</t>
  </si>
  <si>
    <t>MAYO FOIL</t>
  </si>
  <si>
    <t>FLAVOR FRE</t>
  </si>
  <si>
    <t>70812</t>
  </si>
  <si>
    <t>12 GM</t>
  </si>
  <si>
    <t>KETCHUP, LS</t>
  </si>
  <si>
    <t>MUSTARD</t>
  </si>
  <si>
    <t>70823</t>
  </si>
  <si>
    <t>5.5 GM</t>
  </si>
  <si>
    <t>PASTA, WHOLE GRAIN ELBOW</t>
  </si>
  <si>
    <t>A. ZEREGA</t>
  </si>
  <si>
    <t>9075</t>
  </si>
  <si>
    <t>10  LB</t>
  </si>
  <si>
    <t>CUT SWEET POTATOES</t>
  </si>
  <si>
    <t>08213</t>
  </si>
  <si>
    <t>MIX SPAN BRWN RICE WHL GRAIN</t>
  </si>
  <si>
    <t>FLAVORWISE</t>
  </si>
  <si>
    <t>R219-D5190</t>
  </si>
  <si>
    <t>36  CT</t>
  </si>
  <si>
    <t>CINNAMON BUN ULTRA WHOLE WHT</t>
  </si>
  <si>
    <t>6070</t>
  </si>
  <si>
    <t>SHORTENING, ALL PUR VEG</t>
  </si>
  <si>
    <t>5001283</t>
  </si>
  <si>
    <t>50 LB.</t>
  </si>
  <si>
    <t>RED PEPPER, CRUSHED</t>
  </si>
  <si>
    <t>55740</t>
  </si>
  <si>
    <t>3.75 LB</t>
  </si>
  <si>
    <t>SAUCE, SPAGHETTI</t>
  </si>
  <si>
    <t>RPKMA9C</t>
  </si>
  <si>
    <t>CLEANER, OVEN&amp;GRILL RTU</t>
  </si>
  <si>
    <t>32 OZ</t>
  </si>
  <si>
    <t>CUP, TRANSLUCENT 5 OZ.</t>
  </si>
  <si>
    <t>2500 CT</t>
  </si>
  <si>
    <t>CLEANER, STAINLESS AEROSOL</t>
  </si>
  <si>
    <t>CUP, SOUFFLE 3.25OZ TRANS</t>
  </si>
  <si>
    <t>LID, SOUFFLE 3.25&amp;4 OZ TRANS</t>
  </si>
  <si>
    <t>100 CT</t>
  </si>
  <si>
    <t>SOUFFLE CUP PAPER .75OZ WHT</t>
  </si>
  <si>
    <t>5000 CT</t>
  </si>
  <si>
    <t>HAIRCAP,24"BOUFFNT WHITE</t>
  </si>
  <si>
    <t>KNIFE, MD PP WHITE IND. WRAP</t>
  </si>
  <si>
    <t>1000 CT</t>
  </si>
  <si>
    <t>LID, STRAW SLOT 8J8</t>
  </si>
  <si>
    <t>PLATE, 9" CPRMNT CLASSIC BLK</t>
  </si>
  <si>
    <t>EACH</t>
  </si>
  <si>
    <t>PLATTER, 7"X9"</t>
  </si>
  <si>
    <t>500 CT</t>
  </si>
  <si>
    <t>DEGREASER, HEAVY DUTY DAWN</t>
  </si>
  <si>
    <t>1 GAL</t>
  </si>
  <si>
    <t>SPURRIER/ 2943/QT</t>
  </si>
  <si>
    <t>DART/ 5N25</t>
  </si>
  <si>
    <t>SPURRIER/ 1022*</t>
  </si>
  <si>
    <t>DIXIE/ P032TRANSLUC</t>
  </si>
  <si>
    <t>DIXIE/ PL4</t>
  </si>
  <si>
    <t>SOLO/ 075S-2050</t>
  </si>
  <si>
    <t>ROYAL/ RP110NW24</t>
  </si>
  <si>
    <t>WALLACE/ 3951</t>
  </si>
  <si>
    <t>DART/ 8SL</t>
  </si>
  <si>
    <t>DART/ 9CPBQR</t>
  </si>
  <si>
    <t>DART/ 9PRWQR</t>
  </si>
  <si>
    <t>P&amp;G/ 4852</t>
  </si>
  <si>
    <t>P/C 318.421</t>
  </si>
  <si>
    <t>P/C 319.422</t>
  </si>
  <si>
    <t>P/C 318.422</t>
  </si>
  <si>
    <t>P/C 319.423</t>
  </si>
  <si>
    <t>P/C 318.423</t>
  </si>
  <si>
    <t>P/C 319.424</t>
  </si>
  <si>
    <t>P/C 318.424</t>
  </si>
  <si>
    <t>P/C 319.425</t>
  </si>
  <si>
    <t>P/C 318.425</t>
  </si>
  <si>
    <t>P/C 319.426</t>
  </si>
  <si>
    <t>P/C 318.426</t>
  </si>
  <si>
    <t>P/C 319.427</t>
  </si>
  <si>
    <t>77387-12467</t>
  </si>
  <si>
    <t>ConAgra</t>
  </si>
  <si>
    <t>Max WG Egg &amp; Bacon Breakfast Pizza Boat IW</t>
  </si>
  <si>
    <t>3.09 OZ</t>
  </si>
  <si>
    <t>5827CE</t>
  </si>
  <si>
    <t>Sausage/Gravy Fundle</t>
  </si>
  <si>
    <t>3.1 OZ</t>
  </si>
  <si>
    <t>WGR Reduced Sodium and Reduced Fat Biscuit Dough</t>
  </si>
  <si>
    <t>1634.2081</t>
  </si>
  <si>
    <t>1635.2082</t>
  </si>
  <si>
    <t>1636.2083</t>
  </si>
  <si>
    <t>1637.2084</t>
  </si>
  <si>
    <t>1638.2085</t>
  </si>
  <si>
    <t>1639.2086</t>
  </si>
  <si>
    <t>1640.2087</t>
  </si>
  <si>
    <t>1641.2088</t>
  </si>
  <si>
    <t>1642.2089</t>
  </si>
  <si>
    <t>1643.2090</t>
  </si>
  <si>
    <t>1644.2091</t>
  </si>
  <si>
    <t>1645.2092</t>
  </si>
  <si>
    <t>1646.2093</t>
  </si>
  <si>
    <t>1647.2094</t>
  </si>
  <si>
    <t>1648.2095</t>
  </si>
  <si>
    <t>1649.2096</t>
  </si>
  <si>
    <t>1650.2097</t>
  </si>
  <si>
    <t>1651.2098</t>
  </si>
  <si>
    <t>1652.2099</t>
  </si>
  <si>
    <t>1653.2100</t>
  </si>
  <si>
    <t>1654.2101</t>
  </si>
  <si>
    <t>1655.2102</t>
  </si>
  <si>
    <t>1656.2103</t>
  </si>
  <si>
    <t>1657.2104</t>
  </si>
  <si>
    <t>1658.2105</t>
  </si>
  <si>
    <t>1659.2106</t>
  </si>
  <si>
    <t>1660.2107</t>
  </si>
  <si>
    <t>1661.2108</t>
  </si>
  <si>
    <t>1662.2109</t>
  </si>
  <si>
    <t>1663.2110</t>
  </si>
  <si>
    <t>1664.2111</t>
  </si>
  <si>
    <t>1665.2112</t>
  </si>
  <si>
    <t>1666.2113</t>
  </si>
  <si>
    <t>1667.2114</t>
  </si>
  <si>
    <t>1668.2115</t>
  </si>
  <si>
    <t>1669.2116</t>
  </si>
  <si>
    <t>1670.2117</t>
  </si>
  <si>
    <t>1671.2118</t>
  </si>
  <si>
    <t>1672.2119</t>
  </si>
  <si>
    <t>1673.2120</t>
  </si>
  <si>
    <t>1674.2121</t>
  </si>
  <si>
    <t>1675.2122</t>
  </si>
  <si>
    <t>1676.2123</t>
  </si>
  <si>
    <t>1677.2124</t>
  </si>
  <si>
    <t>1678.2125</t>
  </si>
  <si>
    <t>1679.2126</t>
  </si>
  <si>
    <t>1680.2127</t>
  </si>
  <si>
    <t>1681.2128</t>
  </si>
  <si>
    <t>1682.2129</t>
  </si>
  <si>
    <t>1683.2130</t>
  </si>
  <si>
    <t>1684.2131</t>
  </si>
  <si>
    <t>1685.2132</t>
  </si>
  <si>
    <t>1686.2133</t>
  </si>
  <si>
    <t>1687.2134</t>
  </si>
  <si>
    <t>1688.2135</t>
  </si>
  <si>
    <t>1689.2136</t>
  </si>
  <si>
    <t>1690.2137</t>
  </si>
  <si>
    <t>1691.2138</t>
  </si>
  <si>
    <t>1692.2139</t>
  </si>
  <si>
    <t>1693.2140</t>
  </si>
  <si>
    <t>1694.2141</t>
  </si>
  <si>
    <t>1695.2142</t>
  </si>
  <si>
    <t>1696.2143</t>
  </si>
  <si>
    <t>1697.2144</t>
  </si>
  <si>
    <t>1698.2145</t>
  </si>
  <si>
    <t>1699.2146</t>
  </si>
  <si>
    <t>1700.2147</t>
  </si>
  <si>
    <t>1701.2148</t>
  </si>
  <si>
    <t>1702.2149</t>
  </si>
  <si>
    <t>1703.2150</t>
  </si>
  <si>
    <t>1704.2151</t>
  </si>
  <si>
    <t>1705.2152</t>
  </si>
  <si>
    <t>1706.2153</t>
  </si>
  <si>
    <t>1707.2154</t>
  </si>
  <si>
    <t>1708.2155</t>
  </si>
  <si>
    <t>1709.2156</t>
  </si>
  <si>
    <t>1710.2157</t>
  </si>
  <si>
    <t>1711.2158</t>
  </si>
  <si>
    <t>1712.2159</t>
  </si>
  <si>
    <t>1713.2160</t>
  </si>
  <si>
    <t>1714.2161</t>
  </si>
  <si>
    <t>1715.2162</t>
  </si>
  <si>
    <t>1716.2163</t>
  </si>
  <si>
    <t>1717.2164</t>
  </si>
  <si>
    <t>1718.2165</t>
  </si>
  <si>
    <t>1719.2166</t>
  </si>
  <si>
    <t>1720.2167</t>
  </si>
  <si>
    <t>1721.2168</t>
  </si>
  <si>
    <t>1722.2169</t>
  </si>
  <si>
    <t>1723.2170</t>
  </si>
  <si>
    <t>1724.2171</t>
  </si>
  <si>
    <t>1725.2172</t>
  </si>
  <si>
    <t>1726.2173</t>
  </si>
  <si>
    <t>1727.2174</t>
  </si>
  <si>
    <t>796307</t>
  </si>
  <si>
    <t>STRBRY CRUNCH SUNDAE BAR LF</t>
  </si>
  <si>
    <t>2 DZ</t>
  </si>
  <si>
    <t>796296</t>
  </si>
  <si>
    <t>CHOC SUNDAE CRUNCH BAR LF</t>
  </si>
  <si>
    <t>779838</t>
  </si>
  <si>
    <t>ICE CREAM SANDWICH LF</t>
  </si>
  <si>
    <t>769331</t>
  </si>
  <si>
    <t>STRAWBERRY CHUNK FRUIT BAR</t>
  </si>
  <si>
    <t>769363</t>
  </si>
  <si>
    <t>PINEAPPLE FRUIT BAR</t>
  </si>
  <si>
    <t>FUDGE BAR 3 OZ LOFAT</t>
  </si>
  <si>
    <t>218132</t>
  </si>
  <si>
    <t>ORANGE DREAM BAR</t>
  </si>
  <si>
    <t>1727.2175</t>
  </si>
  <si>
    <t>1727.2176</t>
  </si>
  <si>
    <t>1727.2177</t>
  </si>
  <si>
    <t>1727.2178</t>
  </si>
  <si>
    <t>1727.2179</t>
  </si>
  <si>
    <t>1727.2180</t>
  </si>
  <si>
    <t>1727.2181</t>
  </si>
  <si>
    <t>1727.2182</t>
  </si>
  <si>
    <t>JENNIE O / 6126-20</t>
  </si>
  <si>
    <t>REDOA7D</t>
  </si>
  <si>
    <t>BBQ SAUCE, DISP POUCH</t>
  </si>
  <si>
    <t>1.5 GL</t>
  </si>
  <si>
    <t>REDRL99</t>
  </si>
  <si>
    <t>ENCHILLADA SAUCE, LS</t>
  </si>
  <si>
    <t>RPKUA99</t>
  </si>
  <si>
    <t>PASTE, TOMATO</t>
  </si>
  <si>
    <t>REDBQ9B</t>
  </si>
  <si>
    <t>DICED TOMATOES LS</t>
  </si>
  <si>
    <t>21112-2</t>
  </si>
  <si>
    <t>TAJIN</t>
  </si>
  <si>
    <t>LOW SODIUM FRUIT SEASONING</t>
  </si>
  <si>
    <t>0.05 OZ</t>
  </si>
  <si>
    <t>7132</t>
  </si>
  <si>
    <t>STARCH, CORN</t>
  </si>
  <si>
    <t>16 OZ</t>
  </si>
  <si>
    <t>1727.2183</t>
  </si>
  <si>
    <t>1727.2184</t>
  </si>
  <si>
    <t>1727.2185</t>
  </si>
  <si>
    <t>1727.2186</t>
  </si>
  <si>
    <t>1727.2187</t>
  </si>
  <si>
    <t>1727.2188</t>
  </si>
  <si>
    <t>2.51 OZ</t>
  </si>
  <si>
    <t>1727.2189</t>
  </si>
  <si>
    <t>1727.2190</t>
  </si>
  <si>
    <t>1727.2191</t>
  </si>
  <si>
    <t>PANCAKE/TURKEY SAUSAGE ON STICK</t>
  </si>
  <si>
    <t>PANCAKE/SAUSAGE ON STICK APPLE CINN WG</t>
  </si>
  <si>
    <t>PANCAKE/TURKEY SAUSAGE BLUEBERRY WG</t>
  </si>
  <si>
    <t>RED GOLD / REDOA7D / 2/1.5 gal</t>
  </si>
  <si>
    <t>RED GOLD / REDRL99 / 6/#10</t>
  </si>
  <si>
    <t>REDPACK / RPKUA99 / 6/#10</t>
  </si>
  <si>
    <t>NOI 300.313</t>
  </si>
  <si>
    <t>NOI 300.314</t>
  </si>
  <si>
    <t>NOI 300.315</t>
  </si>
  <si>
    <t>NOI 147.156</t>
  </si>
  <si>
    <t>MNOI66</t>
  </si>
  <si>
    <t>CP5649</t>
  </si>
  <si>
    <t>PORK, SAUS PATTY FC CN</t>
  </si>
  <si>
    <t>1.33 OZ</t>
  </si>
  <si>
    <t>JTM / CP5649 / 360/ 1.33 OZ</t>
  </si>
  <si>
    <t>MNOI67</t>
  </si>
  <si>
    <t>CP5694</t>
  </si>
  <si>
    <t>PORK CHOP WG FC BRD PATTY</t>
  </si>
  <si>
    <t>3.6 OZ</t>
  </si>
  <si>
    <t>JTM / CP5694 / 132/ 3.6 OZ</t>
  </si>
  <si>
    <t>MNOI68</t>
  </si>
  <si>
    <t>CP5614</t>
  </si>
  <si>
    <t>Fully Cooked RS BBQ Pork Rib</t>
  </si>
  <si>
    <t>2.54 OZ</t>
  </si>
  <si>
    <t>JTM / CP5614 / 189/ 2.54 OZ</t>
  </si>
  <si>
    <t>1727.2192</t>
  </si>
  <si>
    <t>RICE VEGETABLE FRIED WG</t>
  </si>
  <si>
    <t>ASIAN FOOD</t>
  </si>
  <si>
    <t>78001</t>
  </si>
  <si>
    <t>1727.2193</t>
  </si>
  <si>
    <t xml:space="preserve">Brown Rice-Fully Cooked </t>
  </si>
  <si>
    <t>1727.2194</t>
  </si>
  <si>
    <t>Shredded Thigh Meat Frozen</t>
  </si>
  <si>
    <t xml:space="preserve">Jennie- O CWT </t>
  </si>
  <si>
    <t>1727.2198</t>
  </si>
  <si>
    <t>2 Gingerbread Texas (Sweet Potatoes)</t>
  </si>
  <si>
    <t>Lux Bakery</t>
  </si>
  <si>
    <t>GBCO102-IW</t>
  </si>
  <si>
    <t>1727.2199</t>
  </si>
  <si>
    <t>23 Sweet Potato Pie (Sweet Potatoes)</t>
  </si>
  <si>
    <t>PIE2005</t>
  </si>
  <si>
    <t>3.25 OZ</t>
  </si>
  <si>
    <t>WG GINGERBREAD PEOPLE IW</t>
  </si>
  <si>
    <t>GB3080-IW</t>
  </si>
  <si>
    <t>TACOS, MINI WG</t>
  </si>
  <si>
    <t>25701</t>
  </si>
  <si>
    <t>1.35 OZ</t>
  </si>
  <si>
    <t>CHARBROIL BEEF PATTY 2 PZ</t>
  </si>
  <si>
    <t>80254-328</t>
  </si>
  <si>
    <t>TYSON / 80254-328 / 126/ 2.0 OZ</t>
  </si>
  <si>
    <t>MNOI69</t>
  </si>
  <si>
    <t>1727.2195</t>
  </si>
  <si>
    <t>1727.2196</t>
  </si>
  <si>
    <t>1727.2197</t>
  </si>
  <si>
    <t>23060025</t>
  </si>
  <si>
    <t>JCE CUP BERRY/LEMON SWL 100%</t>
  </si>
  <si>
    <t>23060010</t>
  </si>
  <si>
    <t>JCE CUP ORANGE PINEAPPL 100%</t>
  </si>
  <si>
    <t>JCE CUP WILD CHERRY 100%  </t>
  </si>
  <si>
    <t>7495</t>
  </si>
  <si>
    <t>GOLDFISH, CHEDDAR CHEESE</t>
  </si>
  <si>
    <t>25560-928</t>
  </si>
  <si>
    <t xml:space="preserve">TYSON </t>
  </si>
  <si>
    <t>CHICKEN 65/35 DK/WHT PULLED</t>
  </si>
  <si>
    <t>5LB</t>
  </si>
  <si>
    <t>MEXILINK</t>
  </si>
  <si>
    <t>SEASONING, TAJIN LS</t>
  </si>
  <si>
    <t>5OZ</t>
  </si>
  <si>
    <t>GBC0102-IW</t>
  </si>
  <si>
    <t>GINGERBREAD TEXAS</t>
  </si>
  <si>
    <t>BARILLA</t>
  </si>
  <si>
    <t>ELBOW, WG 100%</t>
  </si>
  <si>
    <t>160 OZ</t>
  </si>
  <si>
    <t>SPAGHETTI, WG 100%</t>
  </si>
  <si>
    <t>S140-G1190</t>
  </si>
  <si>
    <t>ASIAN STIR FRIED RICE SEASON</t>
  </si>
  <si>
    <t>6.82  OZ</t>
  </si>
  <si>
    <t>V419-AL190</t>
  </si>
  <si>
    <t>SEASONING MIX, MEXICAN</t>
  </si>
  <si>
    <t>11 OZ</t>
  </si>
  <si>
    <t>1700</t>
  </si>
  <si>
    <t>MORTON</t>
  </si>
  <si>
    <t>SALT, CARTONS KOSHER</t>
  </si>
  <si>
    <t>3 LB</t>
  </si>
  <si>
    <t>56367</t>
  </si>
  <si>
    <t>MIST, GARLIC SPRAY BUTTER</t>
  </si>
  <si>
    <t>17 OZ</t>
  </si>
  <si>
    <t>31916</t>
  </si>
  <si>
    <t>CEREAL,FRUITY CHEERIOS BP,WG</t>
  </si>
  <si>
    <t>1.125 OZ</t>
  </si>
  <si>
    <t>2545</t>
  </si>
  <si>
    <t>SAUSAGE ROLL BF/CKN WG LS</t>
  </si>
  <si>
    <t>68079</t>
  </si>
  <si>
    <t>MINI EGG &amp; CHS ON BUN WG IW</t>
  </si>
  <si>
    <t>2.35 OZ</t>
  </si>
  <si>
    <t>17726</t>
  </si>
  <si>
    <t>YOGURT, STRAWBERRY/BANANA</t>
  </si>
  <si>
    <t>33501</t>
  </si>
  <si>
    <t>BEANS, GREEN BREADED</t>
  </si>
  <si>
    <t>2.75 OZ</t>
  </si>
  <si>
    <t>33504</t>
  </si>
  <si>
    <t>ONION RINGS, WG BREADED</t>
  </si>
  <si>
    <t>2.69 OZ</t>
  </si>
  <si>
    <t>1727.2200</t>
  </si>
  <si>
    <t>1727.2201</t>
  </si>
  <si>
    <t>1727.2202</t>
  </si>
  <si>
    <t>1727.2203</t>
  </si>
  <si>
    <t>1727.2204</t>
  </si>
  <si>
    <t>1727.2205</t>
  </si>
  <si>
    <t>1727.2206</t>
  </si>
  <si>
    <t>1727.2207</t>
  </si>
  <si>
    <t>1727.2208</t>
  </si>
  <si>
    <t>1727.2209</t>
  </si>
  <si>
    <t>1727.2210</t>
  </si>
  <si>
    <t>1727.2211</t>
  </si>
  <si>
    <t>1727.2212</t>
  </si>
  <si>
    <t>1727.2213</t>
  </si>
  <si>
    <t>1727.2214</t>
  </si>
  <si>
    <t>1727.2215</t>
  </si>
  <si>
    <t>1727.2216</t>
  </si>
  <si>
    <t>1727.2217</t>
  </si>
  <si>
    <t>1727.2218</t>
  </si>
  <si>
    <t>American Food Group</t>
  </si>
  <si>
    <t>FLAMEBROILED BEEF BURGER RS - *MFFS</t>
  </si>
  <si>
    <t>2.30 OZ</t>
  </si>
  <si>
    <t>MNOI70</t>
  </si>
  <si>
    <t>American Food Group / 290821 / 200 / 2.30 oz</t>
  </si>
  <si>
    <t>Cuntry Fried Steak, Brd, Legend</t>
  </si>
  <si>
    <t xml:space="preserve">Chicken Strips, Gluten Free Chicken Strips, CN LABLED OR SIGNED ANALYSIS </t>
  </si>
  <si>
    <t>NOI 300.316</t>
  </si>
  <si>
    <t>THE MAX / 12700 / 96/ 5 OZ</t>
  </si>
  <si>
    <t>PANCAKE/RUTK SAUS BLUEBER WG</t>
  </si>
  <si>
    <t>70610</t>
  </si>
  <si>
    <t>PANCAKE/SAUS STK APLCINN WG</t>
  </si>
  <si>
    <t>70613</t>
  </si>
  <si>
    <t>PANCAKE/TURK SAUSONSTICK WG</t>
  </si>
  <si>
    <t>1727.2219</t>
  </si>
  <si>
    <t>1727.2220</t>
  </si>
  <si>
    <t>1727.2221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</si>
</sst>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_(&quot;$&quot;* #,##0.0000_);_(&quot;$&quot;* \(#,##0.0000\);_(&quot;$&quot;* &quot;-&quot;??_);_(@_)"/>
    <numFmt numFmtId="165" formatCode="&quot;$&quot;#,##0.00"/>
    <numFmt numFmtId="166" formatCode="0.0000"/>
    <numFmt numFmtId="167" formatCode="_(&quot;$&quot;* #,##0.0000_);_(&quot;$&quot;* \(#,##0.0000\);_(&quot;$&quot;* &quot;-&quot;????_);_(@_)"/>
    <numFmt numFmtId="168" formatCode="000000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name val="Helv"/>
    </font>
    <font>
      <sz val="10"/>
      <name val="Arial"/>
      <family val="2"/>
    </font>
    <font>
      <sz val="11"/>
      <color theme="0"/>
      <name val="Calibri"/>
      <family val="2"/>
      <scheme val="minor"/>
    </font>
    <font>
      <sz val="10"/>
      <color indexed="8"/>
      <name val="Arial"/>
      <family val="2"/>
    </font>
    <font>
      <sz val="11"/>
      <color rgb="FF333333"/>
      <name val="Calibri"/>
      <family val="2"/>
      <scheme val="minor"/>
    </font>
    <font>
      <sz val="10"/>
      <color theme="1"/>
      <name val="Arial"/>
      <family val="2"/>
    </font>
    <font>
      <u/>
      <sz val="10"/>
      <color indexed="12"/>
      <name val="Arial"/>
      <family val="2"/>
    </font>
    <font>
      <b/>
      <u/>
      <sz val="10"/>
      <name val="Arial"/>
      <family val="2"/>
    </font>
    <font>
      <sz val="10"/>
      <color rgb="FF000000"/>
      <name val="Arial"/>
      <family val="2"/>
    </font>
    <font>
      <b/>
      <sz val="9"/>
      <name val="Arial"/>
      <family val="2"/>
    </font>
    <font>
      <sz val="9"/>
      <name val="Arial"/>
      <family val="2"/>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0" fontId="11" fillId="0" borderId="0" applyNumberFormat="0" applyBorder="0" applyAlignment="0" applyProtection="0"/>
    <xf numFmtId="44" fontId="6" fillId="0" borderId="0" applyFont="0" applyFill="0" applyBorder="0" applyAlignment="0" applyProtection="0"/>
    <xf numFmtId="44" fontId="7" fillId="0" borderId="0" applyFont="0" applyFill="0" applyBorder="0" applyAlignment="0" applyProtection="0"/>
    <xf numFmtId="8" fontId="9" fillId="0" borderId="0" applyFont="0" applyFill="0" applyBorder="0" applyAlignment="0" applyProtection="0"/>
    <xf numFmtId="44" fontId="10" fillId="0" borderId="0" applyFont="0" applyFill="0" applyBorder="0" applyAlignment="0" applyProtection="0"/>
    <xf numFmtId="0" fontId="9" fillId="0" borderId="0" applyProtection="0"/>
    <xf numFmtId="0" fontId="6" fillId="0" borderId="0"/>
    <xf numFmtId="0" fontId="6" fillId="0" borderId="0"/>
    <xf numFmtId="0" fontId="6" fillId="0" borderId="0"/>
    <xf numFmtId="0" fontId="5"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15" fillId="0" borderId="0" applyNumberFormat="0" applyFill="0" applyBorder="0" applyAlignment="0" applyProtection="0">
      <alignment vertical="top"/>
      <protection locked="0"/>
    </xf>
    <xf numFmtId="0" fontId="4" fillId="0" borderId="0"/>
    <xf numFmtId="0" fontId="6" fillId="0" borderId="0" applyNumberFormat="0" applyFill="0" applyBorder="0" applyAlignment="0" applyProtection="0"/>
    <xf numFmtId="0" fontId="3" fillId="0" borderId="0"/>
    <xf numFmtId="0" fontId="2" fillId="0" borderId="0"/>
    <xf numFmtId="0" fontId="2" fillId="0" borderId="0"/>
    <xf numFmtId="0" fontId="2" fillId="0" borderId="0"/>
  </cellStyleXfs>
  <cellXfs count="160">
    <xf numFmtId="0" fontId="0" fillId="0" borderId="0" xfId="0"/>
    <xf numFmtId="0" fontId="6" fillId="0" borderId="0" xfId="0" applyFont="1" applyFill="1" applyAlignment="1" applyProtection="1">
      <alignment horizontal="center" vertical="center" wrapText="1"/>
      <protection locked="0"/>
    </xf>
    <xf numFmtId="0" fontId="6" fillId="0" borderId="0" xfId="0" applyFont="1" applyFill="1" applyAlignment="1">
      <alignment horizontal="left" vertical="top" wrapText="1"/>
    </xf>
    <xf numFmtId="0" fontId="6" fillId="0" borderId="1" xfId="0" applyFont="1" applyFill="1" applyBorder="1" applyAlignment="1">
      <alignment horizontal="left" vertical="top" wrapText="1"/>
    </xf>
    <xf numFmtId="0" fontId="6" fillId="0" borderId="0" xfId="0" applyFont="1" applyFill="1" applyAlignment="1">
      <alignment horizontal="left" vertical="top"/>
    </xf>
    <xf numFmtId="44" fontId="6" fillId="0" borderId="1" xfId="2" applyFont="1" applyFill="1" applyBorder="1" applyAlignment="1" applyProtection="1">
      <alignment horizontal="center" vertical="center" wrapText="1"/>
      <protection locked="0"/>
    </xf>
    <xf numFmtId="0" fontId="6" fillId="0" borderId="0" xfId="0" applyFont="1" applyFill="1" applyAlignment="1">
      <alignment horizontal="left" wrapText="1"/>
    </xf>
    <xf numFmtId="0" fontId="6" fillId="0" borderId="0" xfId="0" applyFont="1" applyFill="1" applyBorder="1" applyAlignment="1">
      <alignment horizontal="left" wrapText="1"/>
    </xf>
    <xf numFmtId="0" fontId="6" fillId="0" borderId="0" xfId="0" applyFont="1" applyFill="1" applyAlignment="1">
      <alignment horizontal="center" vertical="center" wrapText="1"/>
    </xf>
    <xf numFmtId="0" fontId="0" fillId="0" borderId="1" xfId="0" applyFill="1" applyBorder="1" applyAlignment="1">
      <alignment wrapText="1"/>
    </xf>
    <xf numFmtId="49" fontId="0" fillId="0" borderId="1" xfId="0" applyNumberFormat="1" applyFill="1" applyBorder="1" applyAlignment="1">
      <alignment wrapText="1"/>
    </xf>
    <xf numFmtId="0" fontId="13" fillId="0" borderId="1" xfId="0" applyFont="1" applyFill="1" applyBorder="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xf>
    <xf numFmtId="0" fontId="14" fillId="0" borderId="1" xfId="0" applyFont="1" applyFill="1" applyBorder="1" applyAlignment="1">
      <alignment horizontal="left" vertical="top"/>
    </xf>
    <xf numFmtId="0" fontId="14" fillId="0" borderId="1" xfId="17" applyFont="1" applyFill="1" applyBorder="1" applyAlignment="1">
      <alignment horizontal="left" vertical="top" wrapText="1"/>
    </xf>
    <xf numFmtId="0" fontId="14" fillId="0" borderId="1" xfId="17" applyFont="1" applyBorder="1" applyAlignment="1">
      <alignment horizontal="left" vertical="top" wrapText="1"/>
    </xf>
    <xf numFmtId="0" fontId="6" fillId="0" borderId="1" xfId="17" applyFont="1" applyBorder="1" applyAlignment="1">
      <alignment horizontal="left" vertical="top" wrapText="1"/>
    </xf>
    <xf numFmtId="0" fontId="14" fillId="0" borderId="1" xfId="0" applyFont="1" applyFill="1" applyBorder="1" applyAlignment="1">
      <alignment horizontal="left" vertical="top" wrapText="1"/>
    </xf>
    <xf numFmtId="0" fontId="6" fillId="0" borderId="1" xfId="0" applyFont="1" applyBorder="1" applyAlignment="1">
      <alignment horizontal="left" vertical="top" wrapText="1"/>
    </xf>
    <xf numFmtId="17" fontId="14" fillId="0" borderId="1" xfId="0" applyNumberFormat="1" applyFont="1" applyFill="1" applyBorder="1" applyAlignment="1">
      <alignment horizontal="left" vertical="top" wrapText="1"/>
    </xf>
    <xf numFmtId="3" fontId="6" fillId="0" borderId="1" xfId="0" applyNumberFormat="1" applyFont="1" applyFill="1" applyBorder="1" applyAlignment="1">
      <alignment horizontal="left" vertical="top"/>
    </xf>
    <xf numFmtId="3" fontId="6" fillId="0" borderId="1" xfId="0" applyNumberFormat="1" applyFont="1" applyFill="1" applyBorder="1" applyAlignment="1">
      <alignment horizontal="left" vertical="top" wrapText="1"/>
    </xf>
    <xf numFmtId="44" fontId="6" fillId="0" borderId="1" xfId="2" applyFont="1" applyFill="1" applyBorder="1" applyAlignment="1">
      <alignment horizontal="left" vertical="top" wrapText="1"/>
    </xf>
    <xf numFmtId="166" fontId="6" fillId="0" borderId="1" xfId="2" applyNumberFormat="1" applyFont="1" applyFill="1" applyBorder="1" applyAlignment="1">
      <alignment horizontal="left" vertical="top" wrapText="1"/>
    </xf>
    <xf numFmtId="3" fontId="6" fillId="0" borderId="0" xfId="0" applyNumberFormat="1" applyFont="1" applyFill="1" applyAlignment="1">
      <alignment horizontal="left" vertical="top"/>
    </xf>
    <xf numFmtId="44" fontId="6" fillId="0" borderId="0" xfId="2" applyFont="1" applyFill="1" applyAlignment="1">
      <alignment horizontal="left" vertical="top"/>
    </xf>
    <xf numFmtId="166" fontId="6" fillId="0" borderId="0" xfId="2" applyNumberFormat="1" applyFont="1" applyFill="1" applyAlignment="1">
      <alignment horizontal="left" vertical="top"/>
    </xf>
    <xf numFmtId="0" fontId="12" fillId="0" borderId="1" xfId="0"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0" fontId="12" fillId="0" borderId="1" xfId="0" applyFont="1" applyFill="1" applyBorder="1" applyAlignment="1">
      <alignment horizontal="left" vertical="top"/>
    </xf>
    <xf numFmtId="49" fontId="6" fillId="0" borderId="1" xfId="0" applyNumberFormat="1" applyFont="1" applyFill="1" applyBorder="1" applyAlignment="1">
      <alignment horizontal="left" vertical="top" wrapText="1"/>
    </xf>
    <xf numFmtId="3" fontId="12" fillId="0" borderId="1" xfId="0" applyNumberFormat="1" applyFont="1" applyFill="1" applyBorder="1" applyAlignment="1">
      <alignment horizontal="left" vertical="top"/>
    </xf>
    <xf numFmtId="0" fontId="6" fillId="0" borderId="1" xfId="2" applyNumberFormat="1" applyFont="1" applyFill="1" applyBorder="1" applyAlignment="1">
      <alignment horizontal="left" vertical="top" wrapText="1"/>
    </xf>
    <xf numFmtId="3"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44" fontId="8" fillId="0" borderId="1" xfId="2" applyFont="1" applyFill="1" applyBorder="1" applyAlignment="1">
      <alignment horizontal="left" vertical="top" wrapText="1"/>
    </xf>
    <xf numFmtId="0" fontId="8" fillId="0" borderId="1" xfId="0" applyFont="1" applyFill="1" applyBorder="1" applyAlignment="1">
      <alignment horizontal="left" vertical="top"/>
    </xf>
    <xf numFmtId="0" fontId="14" fillId="0" borderId="1" xfId="19" applyFont="1" applyFill="1" applyBorder="1" applyAlignment="1">
      <alignment horizontal="left" vertical="top"/>
    </xf>
    <xf numFmtId="0" fontId="6" fillId="0" borderId="1" xfId="19" applyFont="1" applyFill="1" applyBorder="1" applyAlignment="1">
      <alignment horizontal="left" vertical="top"/>
    </xf>
    <xf numFmtId="17" fontId="8" fillId="0" borderId="1" xfId="0" applyNumberFormat="1" applyFont="1" applyFill="1" applyBorder="1" applyAlignment="1">
      <alignment horizontal="left" vertical="top" wrapText="1"/>
    </xf>
    <xf numFmtId="16" fontId="6" fillId="0" borderId="1" xfId="0" applyNumberFormat="1" applyFont="1" applyFill="1" applyBorder="1" applyAlignment="1">
      <alignment horizontal="left" vertical="top" wrapText="1"/>
    </xf>
    <xf numFmtId="164" fontId="6" fillId="0" borderId="1" xfId="2" applyNumberFormat="1" applyFont="1" applyFill="1" applyBorder="1" applyAlignment="1">
      <alignment horizontal="left" vertical="top" wrapText="1"/>
    </xf>
    <xf numFmtId="0" fontId="6" fillId="0" borderId="0" xfId="0" applyFont="1" applyFill="1" applyBorder="1" applyAlignment="1">
      <alignment horizontal="left" vertical="top"/>
    </xf>
    <xf numFmtId="44" fontId="6" fillId="0" borderId="0" xfId="0" applyNumberFormat="1" applyFont="1" applyFill="1" applyBorder="1" applyAlignment="1">
      <alignment horizontal="left" vertical="top"/>
    </xf>
    <xf numFmtId="10" fontId="6" fillId="0" borderId="0" xfId="0" applyNumberFormat="1" applyFont="1" applyFill="1" applyBorder="1" applyAlignment="1">
      <alignment vertical="top"/>
    </xf>
    <xf numFmtId="0" fontId="14" fillId="0" borderId="1" xfId="19" applyFont="1" applyFill="1" applyBorder="1" applyAlignment="1">
      <alignment horizontal="left" vertical="top" wrapText="1"/>
    </xf>
    <xf numFmtId="44" fontId="6" fillId="0" borderId="1" xfId="2" applyFont="1" applyFill="1" applyBorder="1" applyAlignment="1" applyProtection="1">
      <alignment horizontal="left" vertical="top" wrapText="1"/>
      <protection locked="0"/>
    </xf>
    <xf numFmtId="17" fontId="14" fillId="0" borderId="1" xfId="19" applyNumberFormat="1" applyFont="1" applyFill="1" applyBorder="1" applyAlignment="1">
      <alignment horizontal="left" vertical="top" wrapText="1"/>
    </xf>
    <xf numFmtId="17" fontId="6" fillId="0" borderId="1" xfId="19" applyNumberFormat="1" applyFont="1" applyFill="1" applyBorder="1" applyAlignment="1">
      <alignment horizontal="left" vertical="top"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44" fontId="8" fillId="0" borderId="0" xfId="2" applyFont="1" applyFill="1" applyAlignment="1">
      <alignment horizontal="left" vertical="top"/>
    </xf>
    <xf numFmtId="167" fontId="8" fillId="0" borderId="1" xfId="2" applyNumberFormat="1" applyFont="1" applyFill="1" applyBorder="1" applyAlignment="1">
      <alignment horizontal="left" vertical="top" wrapText="1"/>
    </xf>
    <xf numFmtId="167" fontId="6" fillId="0" borderId="1" xfId="2" applyNumberFormat="1" applyFont="1" applyFill="1" applyBorder="1" applyAlignment="1">
      <alignment horizontal="left" vertical="top" wrapText="1"/>
    </xf>
    <xf numFmtId="167" fontId="6" fillId="0" borderId="0" xfId="2" applyNumberFormat="1" applyFont="1" applyFill="1" applyAlignment="1">
      <alignment horizontal="left" vertical="top"/>
    </xf>
    <xf numFmtId="1" fontId="6" fillId="0" borderId="1" xfId="0" applyNumberFormat="1" applyFont="1" applyFill="1" applyBorder="1" applyAlignment="1" applyProtection="1">
      <alignment horizontal="left" vertical="top" wrapText="1"/>
    </xf>
    <xf numFmtId="49" fontId="6" fillId="0" borderId="1"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top" wrapText="1"/>
    </xf>
    <xf numFmtId="0" fontId="6" fillId="0" borderId="1" xfId="10" applyFont="1" applyFill="1" applyBorder="1" applyAlignment="1">
      <alignment horizontal="left" vertical="top" wrapText="1"/>
    </xf>
    <xf numFmtId="0" fontId="6" fillId="0" borderId="1" xfId="10" applyFont="1" applyFill="1" applyBorder="1" applyAlignment="1" applyProtection="1">
      <alignment horizontal="left" vertical="top" wrapText="1"/>
    </xf>
    <xf numFmtId="49" fontId="6" fillId="0" borderId="1" xfId="10" applyNumberFormat="1" applyFont="1" applyFill="1" applyBorder="1" applyAlignment="1" applyProtection="1">
      <alignment horizontal="left" vertical="top" wrapText="1"/>
    </xf>
    <xf numFmtId="0" fontId="6" fillId="0" borderId="1" xfId="7" applyFont="1" applyFill="1" applyBorder="1" applyAlignment="1">
      <alignment horizontal="left" vertical="top" wrapText="1"/>
    </xf>
    <xf numFmtId="0" fontId="6" fillId="0" borderId="1" xfId="6" applyNumberFormat="1" applyFont="1" applyFill="1" applyBorder="1" applyAlignment="1">
      <alignment horizontal="left" vertical="top" wrapText="1"/>
    </xf>
    <xf numFmtId="0" fontId="6" fillId="0" borderId="0" xfId="0" applyFont="1" applyFill="1" applyAlignment="1" applyProtection="1">
      <alignment horizontal="left" vertical="top" wrapText="1"/>
    </xf>
    <xf numFmtId="2" fontId="6" fillId="0" borderId="0" xfId="0" applyNumberFormat="1" applyFont="1" applyFill="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49" fontId="6" fillId="0" borderId="1" xfId="2" applyNumberFormat="1" applyFont="1" applyFill="1" applyBorder="1" applyAlignment="1" applyProtection="1">
      <alignment horizontal="left" vertical="top" wrapText="1"/>
      <protection locked="0"/>
    </xf>
    <xf numFmtId="0" fontId="6" fillId="0"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 xfId="0" applyFont="1" applyFill="1" applyBorder="1" applyAlignment="1" applyProtection="1">
      <alignment horizontal="left" vertical="top" wrapText="1"/>
    </xf>
    <xf numFmtId="44" fontId="6" fillId="2" borderId="1" xfId="2" applyFont="1" applyFill="1" applyBorder="1" applyAlignment="1" applyProtection="1">
      <alignment horizontal="left" vertical="top" wrapText="1"/>
      <protection locked="0"/>
    </xf>
    <xf numFmtId="49" fontId="6" fillId="2" borderId="1" xfId="2" applyNumberFormat="1" applyFont="1" applyFill="1" applyBorder="1" applyAlignment="1" applyProtection="1">
      <alignment horizontal="left" vertical="top" wrapText="1"/>
      <protection locked="0"/>
    </xf>
    <xf numFmtId="3" fontId="6" fillId="2" borderId="1" xfId="0" applyNumberFormat="1" applyFont="1" applyFill="1" applyBorder="1" applyAlignment="1">
      <alignment horizontal="left" vertical="top" wrapText="1"/>
    </xf>
    <xf numFmtId="0" fontId="6" fillId="0" borderId="1" xfId="0" quotePrefix="1" applyFont="1" applyFill="1" applyBorder="1" applyAlignment="1">
      <alignment horizontal="left" vertical="top" wrapText="1"/>
    </xf>
    <xf numFmtId="44" fontId="6" fillId="0" borderId="1" xfId="2" applyFont="1" applyFill="1" applyBorder="1" applyAlignment="1" applyProtection="1">
      <alignment horizontal="left" wrapText="1"/>
      <protection locked="0"/>
    </xf>
    <xf numFmtId="167" fontId="6" fillId="0" borderId="1" xfId="2" applyNumberFormat="1" applyFont="1" applyFill="1" applyBorder="1" applyAlignment="1" applyProtection="1">
      <alignment horizontal="center" vertical="center" wrapText="1"/>
      <protection locked="0"/>
    </xf>
    <xf numFmtId="44" fontId="6" fillId="0" borderId="0" xfId="2" applyFont="1" applyFill="1" applyAlignment="1" applyProtection="1">
      <alignment horizontal="left" wrapText="1"/>
      <protection locked="0"/>
    </xf>
    <xf numFmtId="167" fontId="6" fillId="0" borderId="0" xfId="2" applyNumberFormat="1" applyFont="1" applyFill="1" applyAlignment="1">
      <alignment horizontal="left" wrapText="1"/>
    </xf>
    <xf numFmtId="0" fontId="6" fillId="0" borderId="1" xfId="0" applyFont="1" applyFill="1" applyBorder="1" applyAlignment="1">
      <alignment horizontal="left" vertical="top" wrapText="1"/>
    </xf>
    <xf numFmtId="0" fontId="6" fillId="0" borderId="1" xfId="0" applyFont="1" applyFill="1" applyBorder="1" applyAlignment="1" applyProtection="1">
      <alignment horizontal="left" vertical="top" wrapText="1"/>
    </xf>
    <xf numFmtId="2" fontId="6" fillId="0" borderId="1" xfId="0" applyNumberFormat="1" applyFont="1" applyFill="1" applyBorder="1" applyAlignment="1" applyProtection="1">
      <alignment horizontal="lef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left" vertical="top" wrapText="1"/>
      <protection locked="0"/>
    </xf>
    <xf numFmtId="0" fontId="17" fillId="0" borderId="1" xfId="0" applyFont="1" applyBorder="1" applyAlignment="1">
      <alignment horizontal="left" vertical="center"/>
    </xf>
    <xf numFmtId="0" fontId="6" fillId="0" borderId="1" xfId="0" applyFont="1" applyBorder="1" applyAlignment="1">
      <alignment horizontal="left" vertical="center"/>
    </xf>
    <xf numFmtId="49" fontId="0" fillId="0" borderId="1" xfId="0" applyNumberFormat="1" applyFill="1" applyBorder="1" applyAlignment="1">
      <alignment horizontal="left" vertical="top" wrapText="1"/>
    </xf>
    <xf numFmtId="49" fontId="6" fillId="3" borderId="1" xfId="2" applyNumberFormat="1" applyFont="1" applyFill="1" applyBorder="1" applyAlignment="1" applyProtection="1">
      <alignment horizontal="left" vertical="top" wrapText="1"/>
      <protection locked="0"/>
    </xf>
    <xf numFmtId="165" fontId="18" fillId="0" borderId="0" xfId="0" applyNumberFormat="1" applyFont="1" applyAlignment="1">
      <alignment horizontal="center"/>
    </xf>
    <xf numFmtId="0" fontId="19" fillId="0" borderId="1" xfId="0" applyFont="1" applyBorder="1"/>
    <xf numFmtId="0" fontId="19" fillId="0" borderId="1" xfId="0" applyFont="1" applyBorder="1" applyAlignment="1">
      <alignment horizontal="center"/>
    </xf>
    <xf numFmtId="165" fontId="19" fillId="0" borderId="1" xfId="0" applyNumberFormat="1" applyFont="1" applyBorder="1" applyAlignment="1">
      <alignment horizontal="center"/>
    </xf>
    <xf numFmtId="0" fontId="6" fillId="0" borderId="1" xfId="0" applyFont="1" applyFill="1" applyBorder="1"/>
    <xf numFmtId="0" fontId="6" fillId="0" borderId="1" xfId="0" applyFont="1" applyFill="1" applyBorder="1" applyAlignment="1">
      <alignment horizontal="center"/>
    </xf>
    <xf numFmtId="44" fontId="6" fillId="0" borderId="1" xfId="2" applyFont="1" applyFill="1" applyBorder="1" applyAlignment="1">
      <alignment horizontal="center"/>
    </xf>
    <xf numFmtId="165" fontId="8" fillId="0" borderId="0" xfId="0" applyNumberFormat="1" applyFont="1" applyFill="1" applyAlignment="1">
      <alignment horizontal="center"/>
    </xf>
    <xf numFmtId="0" fontId="6" fillId="0" borderId="1" xfId="0" applyFont="1" applyBorder="1"/>
    <xf numFmtId="0" fontId="6" fillId="0" borderId="1" xfId="0" applyFont="1" applyBorder="1" applyAlignment="1">
      <alignment horizontal="center"/>
    </xf>
    <xf numFmtId="44" fontId="6" fillId="0" borderId="1" xfId="2" applyFont="1" applyBorder="1" applyAlignment="1">
      <alignment horizontal="center"/>
    </xf>
    <xf numFmtId="0" fontId="17" fillId="0" borderId="1" xfId="0" applyFont="1" applyBorder="1" applyAlignment="1">
      <alignment vertical="center"/>
    </xf>
    <xf numFmtId="0" fontId="17" fillId="0" borderId="1" xfId="0" applyFont="1" applyBorder="1" applyAlignment="1">
      <alignment horizontal="center" vertical="center"/>
    </xf>
    <xf numFmtId="44" fontId="17" fillId="0" borderId="1" xfId="2" applyFont="1" applyBorder="1" applyAlignment="1">
      <alignment horizontal="center" vertical="center"/>
    </xf>
    <xf numFmtId="44" fontId="6" fillId="0" borderId="1" xfId="2" applyFont="1" applyBorder="1" applyAlignment="1">
      <alignment horizontal="center" vertical="center"/>
    </xf>
    <xf numFmtId="0" fontId="20" fillId="0" borderId="1" xfId="0" applyFont="1" applyFill="1" applyBorder="1" applyAlignment="1">
      <alignment horizontal="left"/>
    </xf>
    <xf numFmtId="168" fontId="0" fillId="0" borderId="1" xfId="0" applyNumberFormat="1" applyBorder="1" applyAlignment="1">
      <alignment horizontal="center"/>
    </xf>
    <xf numFmtId="0" fontId="0" fillId="0" borderId="1" xfId="0" applyBorder="1" applyAlignment="1">
      <alignment horizontal="center"/>
    </xf>
    <xf numFmtId="0" fontId="20" fillId="0" borderId="1" xfId="0" applyFont="1" applyFill="1" applyBorder="1" applyAlignment="1">
      <alignment horizontal="center"/>
    </xf>
    <xf numFmtId="0" fontId="0" fillId="0" borderId="1" xfId="0" applyFont="1" applyFill="1" applyBorder="1" applyAlignment="1">
      <alignment horizontal="center"/>
    </xf>
    <xf numFmtId="0" fontId="20" fillId="0" borderId="1" xfId="0" applyFont="1" applyBorder="1" applyAlignment="1">
      <alignment horizontal="center"/>
    </xf>
    <xf numFmtId="0" fontId="6" fillId="0" borderId="1" xfId="0" applyFont="1" applyFill="1" applyBorder="1" applyAlignment="1">
      <alignment horizontal="left" wrapText="1"/>
    </xf>
    <xf numFmtId="0" fontId="6" fillId="0" borderId="1" xfId="0" applyFont="1" applyFill="1" applyBorder="1" applyAlignment="1">
      <alignment wrapText="1"/>
    </xf>
    <xf numFmtId="0" fontId="6" fillId="0" borderId="1" xfId="0" applyFont="1" applyFill="1" applyBorder="1" applyAlignment="1">
      <alignment horizontal="center" wrapText="1"/>
    </xf>
    <xf numFmtId="0" fontId="0" fillId="0" borderId="0" xfId="0" applyAlignment="1">
      <alignment horizontal="center"/>
    </xf>
    <xf numFmtId="0" fontId="0" fillId="0" borderId="0" xfId="0" applyFont="1" applyFill="1" applyAlignment="1">
      <alignment horizontal="center"/>
    </xf>
    <xf numFmtId="0" fontId="20" fillId="0" borderId="0" xfId="0" applyFont="1" applyAlignment="1">
      <alignment horizontal="center"/>
    </xf>
    <xf numFmtId="0" fontId="0" fillId="0" borderId="1" xfId="0"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center"/>
    </xf>
    <xf numFmtId="0" fontId="20" fillId="0" borderId="1" xfId="0" applyFont="1" applyBorder="1" applyAlignment="1">
      <alignment horizontal="left"/>
    </xf>
    <xf numFmtId="0" fontId="6" fillId="0" borderId="1" xfId="0" applyFont="1" applyBorder="1" applyAlignment="1">
      <alignment horizontal="left"/>
    </xf>
    <xf numFmtId="44" fontId="6" fillId="0" borderId="0" xfId="2" applyFont="1" applyFill="1" applyAlignment="1">
      <alignment horizontal="left" wrapText="1"/>
    </xf>
    <xf numFmtId="44" fontId="0" fillId="0" borderId="1" xfId="2" applyFont="1" applyBorder="1"/>
    <xf numFmtId="44" fontId="20" fillId="0" borderId="1" xfId="2" applyFont="1" applyBorder="1" applyAlignment="1">
      <alignment horizontal="center"/>
    </xf>
    <xf numFmtId="44" fontId="6" fillId="0" borderId="0" xfId="2" applyFont="1" applyFill="1" applyAlignment="1" applyProtection="1">
      <alignment horizontal="center" vertical="center" wrapText="1"/>
      <protection locked="0"/>
    </xf>
    <xf numFmtId="167" fontId="6" fillId="0" borderId="1" xfId="2" applyNumberFormat="1" applyFont="1" applyFill="1" applyBorder="1" applyAlignment="1" applyProtection="1">
      <alignment horizontal="left" vertical="top" wrapText="1"/>
      <protection locked="0"/>
    </xf>
    <xf numFmtId="0" fontId="0" fillId="0" borderId="1" xfId="0" applyFill="1" applyBorder="1" applyAlignment="1">
      <alignment horizontal="left"/>
    </xf>
    <xf numFmtId="0" fontId="0" fillId="0" borderId="1" xfId="0" applyFill="1" applyBorder="1" applyAlignment="1">
      <alignment horizontal="center"/>
    </xf>
    <xf numFmtId="0" fontId="0" fillId="0" borderId="1" xfId="0" applyFill="1" applyBorder="1" applyAlignment="1">
      <alignment horizontal="left" wrapText="1"/>
    </xf>
    <xf numFmtId="168" fontId="0" fillId="0" borderId="1" xfId="0" applyNumberFormat="1" applyFill="1" applyBorder="1" applyAlignment="1">
      <alignment horizontal="center"/>
    </xf>
    <xf numFmtId="44" fontId="6" fillId="0" borderId="1" xfId="2" applyFont="1" applyFill="1" applyBorder="1" applyAlignment="1" applyProtection="1">
      <alignment horizontal="left" vertical="top" wrapText="1"/>
    </xf>
    <xf numFmtId="44" fontId="20" fillId="0" borderId="1" xfId="2" applyFont="1" applyFill="1" applyBorder="1" applyAlignment="1">
      <alignment horizontal="center"/>
    </xf>
    <xf numFmtId="44" fontId="0" fillId="0" borderId="1" xfId="2" applyFont="1" applyFill="1" applyBorder="1" applyAlignment="1">
      <alignment horizontal="center"/>
    </xf>
    <xf numFmtId="44" fontId="1" fillId="0" borderId="1" xfId="2" applyFont="1" applyFill="1" applyBorder="1" applyAlignment="1">
      <alignment horizontal="center"/>
    </xf>
    <xf numFmtId="44" fontId="6" fillId="0" borderId="0" xfId="2" applyFont="1" applyFill="1" applyAlignment="1" applyProtection="1">
      <alignment horizontal="left" vertical="top" wrapText="1"/>
      <protection locked="0"/>
    </xf>
    <xf numFmtId="44" fontId="0" fillId="0" borderId="1" xfId="2" applyFont="1" applyBorder="1" applyAlignment="1">
      <alignment horizontal="center"/>
    </xf>
    <xf numFmtId="1" fontId="6"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6" fillId="0" borderId="1" xfId="0" applyNumberFormat="1" applyFont="1" applyFill="1" applyBorder="1" applyAlignment="1" applyProtection="1">
      <alignment horizontal="center" vertical="top" wrapText="1"/>
      <protection locked="0"/>
    </xf>
    <xf numFmtId="0" fontId="6" fillId="0" borderId="1" xfId="0" applyFont="1" applyBorder="1" applyAlignment="1">
      <alignment horizontal="center" vertical="center"/>
    </xf>
    <xf numFmtId="2" fontId="6" fillId="0" borderId="0" xfId="0" applyNumberFormat="1" applyFont="1" applyFill="1" applyAlignment="1" applyProtection="1">
      <alignment horizontal="center" vertical="top" wrapText="1"/>
      <protection locked="0"/>
    </xf>
    <xf numFmtId="0" fontId="6" fillId="0" borderId="2" xfId="0" applyFont="1" applyFill="1" applyBorder="1" applyAlignment="1">
      <alignment horizontal="left" vertical="top" wrapText="1"/>
    </xf>
    <xf numFmtId="0" fontId="0" fillId="0" borderId="2" xfId="0" applyFill="1" applyBorder="1" applyAlignment="1">
      <alignment horizontal="left"/>
    </xf>
    <xf numFmtId="0" fontId="0" fillId="0" borderId="2" xfId="0" applyFill="1" applyBorder="1" applyAlignment="1">
      <alignment horizontal="center"/>
    </xf>
    <xf numFmtId="0" fontId="0" fillId="0" borderId="2" xfId="0" applyFill="1" applyBorder="1" applyAlignment="1">
      <alignment horizontal="left" wrapText="1"/>
    </xf>
    <xf numFmtId="168" fontId="0" fillId="0" borderId="2" xfId="0" applyNumberFormat="1" applyFill="1" applyBorder="1" applyAlignment="1">
      <alignment horizontal="center"/>
    </xf>
    <xf numFmtId="44" fontId="1" fillId="0" borderId="2" xfId="2" applyFont="1" applyFill="1" applyBorder="1" applyAlignment="1">
      <alignment horizontal="center"/>
    </xf>
    <xf numFmtId="44" fontId="6" fillId="0" borderId="2" xfId="2" applyFont="1" applyFill="1" applyBorder="1" applyAlignment="1">
      <alignment horizontal="left" vertical="top" wrapText="1"/>
    </xf>
    <xf numFmtId="0" fontId="19" fillId="0" borderId="1" xfId="0" applyFont="1" applyFill="1" applyBorder="1"/>
    <xf numFmtId="0" fontId="19" fillId="0" borderId="1" xfId="0" applyFont="1" applyFill="1" applyBorder="1" applyAlignment="1">
      <alignment horizontal="center"/>
    </xf>
    <xf numFmtId="44" fontId="18" fillId="0" borderId="1" xfId="2" applyFont="1" applyFill="1" applyBorder="1" applyAlignment="1">
      <alignment horizontal="center"/>
    </xf>
    <xf numFmtId="0" fontId="19" fillId="0" borderId="1" xfId="0" applyFont="1" applyFill="1" applyBorder="1" applyAlignment="1">
      <alignment wrapText="1"/>
    </xf>
    <xf numFmtId="164" fontId="6" fillId="0" borderId="1" xfId="2" applyNumberFormat="1" applyFont="1" applyFill="1" applyBorder="1" applyAlignment="1" applyProtection="1">
      <alignment horizontal="left" vertical="top" wrapText="1"/>
      <protection locked="0"/>
    </xf>
    <xf numFmtId="165" fontId="0" fillId="0" borderId="1" xfId="0" applyNumberFormat="1" applyBorder="1" applyAlignment="1">
      <alignment horizontal="center"/>
    </xf>
    <xf numFmtId="0" fontId="0" fillId="0" borderId="1" xfId="0" applyBorder="1"/>
  </cellXfs>
  <cellStyles count="23">
    <cellStyle name="Accent3 2" xfId="1"/>
    <cellStyle name="Currency" xfId="2" builtinId="4"/>
    <cellStyle name="Currency 2" xfId="3"/>
    <cellStyle name="Currency 2 2" xfId="13"/>
    <cellStyle name="Currency 3" xfId="4"/>
    <cellStyle name="Currency 4" xfId="5"/>
    <cellStyle name="Currency 4 2" xfId="14"/>
    <cellStyle name="Currency 5" xfId="12"/>
    <cellStyle name="Hyperlink 2" xfId="16"/>
    <cellStyle name="Normal" xfId="0" builtinId="0"/>
    <cellStyle name="Normal 2" xfId="6"/>
    <cellStyle name="Normal 3" xfId="7"/>
    <cellStyle name="Normal 4" xfId="15"/>
    <cellStyle name="Normal 5" xfId="11"/>
    <cellStyle name="Normal 50" xfId="8"/>
    <cellStyle name="Normal 6" xfId="10"/>
    <cellStyle name="Normal 6 2" xfId="20"/>
    <cellStyle name="Normal 69" xfId="9"/>
    <cellStyle name="Normal 7" xfId="17"/>
    <cellStyle name="Normal 7 2" xfId="19"/>
    <cellStyle name="Normal 7 2 2" xfId="22"/>
    <cellStyle name="Normal 7 3" xfId="21"/>
    <cellStyle name="Normal 8"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75"/>
  <sheetViews>
    <sheetView tabSelected="1" zoomScaleNormal="100" zoomScaleSheetLayoutView="80" workbookViewId="0">
      <pane xSplit="1" ySplit="1" topLeftCell="B2" activePane="bottomRight" state="frozen"/>
      <selection pane="topRight" activeCell="D1" sqref="D1"/>
      <selection pane="bottomLeft" activeCell="A3" sqref="A3"/>
      <selection pane="bottomRight"/>
    </sheetView>
  </sheetViews>
  <sheetFormatPr defaultColWidth="9.109375" defaultRowHeight="13.2" x14ac:dyDescent="0.25"/>
  <cols>
    <col min="1" max="1" width="11.21875" style="2" customWidth="1"/>
    <col min="2" max="2" width="17.21875" style="68" customWidth="1"/>
    <col min="3" max="3" width="11" style="69" customWidth="1"/>
    <col min="4" max="4" width="8.5546875" style="70" customWidth="1"/>
    <col min="5" max="5" width="9.6640625" style="71" customWidth="1"/>
    <col min="6" max="6" width="8" style="69" customWidth="1"/>
    <col min="7" max="7" width="22.6640625" style="145" customWidth="1"/>
    <col min="8" max="8" width="11.33203125" style="138" customWidth="1"/>
    <col min="9" max="9" width="10" style="138" customWidth="1"/>
    <col min="10" max="16384" width="9.109375" style="2"/>
  </cols>
  <sheetData>
    <row r="1" spans="1:9" ht="66" x14ac:dyDescent="0.25">
      <c r="A1" s="60" t="s">
        <v>4437</v>
      </c>
      <c r="B1" s="60" t="s">
        <v>4438</v>
      </c>
      <c r="C1" s="60" t="s">
        <v>4403</v>
      </c>
      <c r="D1" s="61" t="s">
        <v>4404</v>
      </c>
      <c r="E1" s="60" t="s">
        <v>4405</v>
      </c>
      <c r="F1" s="60" t="s">
        <v>4406</v>
      </c>
      <c r="G1" s="140" t="s">
        <v>4416</v>
      </c>
      <c r="H1" s="134" t="s">
        <v>4407</v>
      </c>
      <c r="I1" s="134" t="s">
        <v>4413</v>
      </c>
    </row>
    <row r="2" spans="1:9" ht="92.4" x14ac:dyDescent="0.25">
      <c r="A2" s="84" t="s">
        <v>4458</v>
      </c>
      <c r="B2" s="85" t="s">
        <v>933</v>
      </c>
      <c r="C2" s="51" t="s">
        <v>4415</v>
      </c>
      <c r="D2" s="72" t="s">
        <v>3747</v>
      </c>
      <c r="E2" s="24">
        <v>90</v>
      </c>
      <c r="F2" s="84" t="s">
        <v>5168</v>
      </c>
      <c r="G2" s="141">
        <v>8952186</v>
      </c>
      <c r="H2" s="51">
        <v>32.72</v>
      </c>
      <c r="I2" s="51">
        <f t="shared" ref="I2:I33" si="0">H2/$E2</f>
        <v>0.36355555555555552</v>
      </c>
    </row>
    <row r="3" spans="1:9" ht="79.2" x14ac:dyDescent="0.25">
      <c r="A3" s="84" t="s">
        <v>4459</v>
      </c>
      <c r="B3" s="84" t="s">
        <v>4452</v>
      </c>
      <c r="C3" s="51" t="s">
        <v>4415</v>
      </c>
      <c r="D3" s="72" t="s">
        <v>3748</v>
      </c>
      <c r="E3" s="24">
        <v>250</v>
      </c>
      <c r="F3" s="84" t="s">
        <v>5169</v>
      </c>
      <c r="G3" s="141">
        <v>9011063</v>
      </c>
      <c r="H3" s="51">
        <v>28.74</v>
      </c>
      <c r="I3" s="51">
        <f t="shared" si="0"/>
        <v>0.11495999999999999</v>
      </c>
    </row>
    <row r="4" spans="1:9" ht="118.8" x14ac:dyDescent="0.25">
      <c r="A4" s="84" t="s">
        <v>4460</v>
      </c>
      <c r="B4" s="85" t="s">
        <v>2501</v>
      </c>
      <c r="C4" s="51" t="s">
        <v>4415</v>
      </c>
      <c r="D4" s="72">
        <v>68006</v>
      </c>
      <c r="E4" s="24">
        <v>620</v>
      </c>
      <c r="F4" s="84" t="s">
        <v>5170</v>
      </c>
      <c r="G4" s="141">
        <v>8931241</v>
      </c>
      <c r="H4" s="51">
        <v>86.69</v>
      </c>
      <c r="I4" s="51">
        <f t="shared" si="0"/>
        <v>0.13982258064516129</v>
      </c>
    </row>
    <row r="5" spans="1:9" ht="52.8" x14ac:dyDescent="0.25">
      <c r="A5" s="84" t="s">
        <v>4461</v>
      </c>
      <c r="B5" s="84" t="s">
        <v>2656</v>
      </c>
      <c r="C5" s="51" t="s">
        <v>4415</v>
      </c>
      <c r="D5" s="72">
        <v>68008</v>
      </c>
      <c r="E5" s="24">
        <v>40</v>
      </c>
      <c r="F5" s="84" t="s">
        <v>5171</v>
      </c>
      <c r="G5" s="141">
        <v>8952796</v>
      </c>
      <c r="H5" s="51">
        <v>24.58</v>
      </c>
      <c r="I5" s="51">
        <f t="shared" si="0"/>
        <v>0.61449999999999994</v>
      </c>
    </row>
    <row r="6" spans="1:9" ht="105.6" x14ac:dyDescent="0.25">
      <c r="A6" s="84" t="s">
        <v>4462</v>
      </c>
      <c r="B6" s="84" t="s">
        <v>4453</v>
      </c>
      <c r="C6" s="51" t="s">
        <v>4415</v>
      </c>
      <c r="D6" s="72" t="s">
        <v>3749</v>
      </c>
      <c r="E6" s="24">
        <v>495</v>
      </c>
      <c r="F6" s="84" t="s">
        <v>5172</v>
      </c>
      <c r="G6" s="141">
        <v>0</v>
      </c>
      <c r="H6" s="51">
        <v>71.989999999999995</v>
      </c>
      <c r="I6" s="51">
        <f t="shared" si="0"/>
        <v>0.14543434343434342</v>
      </c>
    </row>
    <row r="7" spans="1:9" ht="92.4" x14ac:dyDescent="0.25">
      <c r="A7" s="84" t="s">
        <v>4463</v>
      </c>
      <c r="B7" s="85" t="s">
        <v>2500</v>
      </c>
      <c r="C7" s="51" t="s">
        <v>4415</v>
      </c>
      <c r="D7" s="72">
        <v>68005</v>
      </c>
      <c r="E7" s="24">
        <v>150</v>
      </c>
      <c r="F7" s="84" t="s">
        <v>5173</v>
      </c>
      <c r="G7" s="141">
        <v>8952790</v>
      </c>
      <c r="H7" s="51">
        <v>84.97</v>
      </c>
      <c r="I7" s="51">
        <f t="shared" si="0"/>
        <v>0.56646666666666667</v>
      </c>
    </row>
    <row r="8" spans="1:9" ht="39.6" x14ac:dyDescent="0.25">
      <c r="A8" s="84" t="s">
        <v>4464</v>
      </c>
      <c r="B8" s="84" t="s">
        <v>502</v>
      </c>
      <c r="C8" s="51" t="s">
        <v>4415</v>
      </c>
      <c r="D8" s="72">
        <v>56001</v>
      </c>
      <c r="E8" s="24">
        <v>10</v>
      </c>
      <c r="F8" s="84" t="s">
        <v>5174</v>
      </c>
      <c r="G8" s="141">
        <v>8943556</v>
      </c>
      <c r="H8" s="51">
        <v>46.44</v>
      </c>
      <c r="I8" s="51">
        <f t="shared" si="0"/>
        <v>4.6440000000000001</v>
      </c>
    </row>
    <row r="9" spans="1:9" ht="52.8" x14ac:dyDescent="0.25">
      <c r="A9" s="84" t="s">
        <v>4465</v>
      </c>
      <c r="B9" s="84" t="s">
        <v>4410</v>
      </c>
      <c r="C9" s="51" t="s">
        <v>4415</v>
      </c>
      <c r="D9" s="72" t="s">
        <v>3750</v>
      </c>
      <c r="E9" s="24">
        <v>960</v>
      </c>
      <c r="F9" s="84" t="s">
        <v>5175</v>
      </c>
      <c r="G9" s="141">
        <v>8925052</v>
      </c>
      <c r="H9" s="51">
        <v>25.61</v>
      </c>
      <c r="I9" s="51">
        <f t="shared" si="0"/>
        <v>2.6677083333333334E-2</v>
      </c>
    </row>
    <row r="10" spans="1:9" ht="92.4" x14ac:dyDescent="0.25">
      <c r="A10" s="84" t="s">
        <v>4466</v>
      </c>
      <c r="B10" s="85" t="s">
        <v>934</v>
      </c>
      <c r="C10" s="51" t="s">
        <v>4415</v>
      </c>
      <c r="D10" s="72" t="s">
        <v>3751</v>
      </c>
      <c r="E10" s="24">
        <v>114</v>
      </c>
      <c r="F10" s="84" t="s">
        <v>5176</v>
      </c>
      <c r="G10" s="141">
        <v>8941403</v>
      </c>
      <c r="H10" s="51">
        <v>49.34</v>
      </c>
      <c r="I10" s="51">
        <f t="shared" si="0"/>
        <v>0.4328070175438597</v>
      </c>
    </row>
    <row r="11" spans="1:9" ht="39.6" x14ac:dyDescent="0.25">
      <c r="A11" s="84" t="s">
        <v>4467</v>
      </c>
      <c r="B11" s="84" t="s">
        <v>1036</v>
      </c>
      <c r="C11" s="51" t="s">
        <v>4415</v>
      </c>
      <c r="D11" s="72" t="s">
        <v>3752</v>
      </c>
      <c r="E11" s="24">
        <v>10</v>
      </c>
      <c r="F11" s="84" t="s">
        <v>5174</v>
      </c>
      <c r="G11" s="141">
        <v>8931080</v>
      </c>
      <c r="H11" s="51">
        <v>53.08</v>
      </c>
      <c r="I11" s="51">
        <f t="shared" si="0"/>
        <v>5.3079999999999998</v>
      </c>
    </row>
    <row r="12" spans="1:9" ht="39.6" x14ac:dyDescent="0.25">
      <c r="A12" s="84" t="s">
        <v>4468</v>
      </c>
      <c r="B12" s="84" t="s">
        <v>1041</v>
      </c>
      <c r="C12" s="51" t="s">
        <v>4415</v>
      </c>
      <c r="D12" s="72" t="s">
        <v>3753</v>
      </c>
      <c r="E12" s="24">
        <v>90</v>
      </c>
      <c r="F12" s="84" t="s">
        <v>5177</v>
      </c>
      <c r="G12" s="141">
        <v>8942185</v>
      </c>
      <c r="H12" s="51">
        <v>60.03</v>
      </c>
      <c r="I12" s="51">
        <f t="shared" si="0"/>
        <v>0.66700000000000004</v>
      </c>
    </row>
    <row r="13" spans="1:9" ht="66" x14ac:dyDescent="0.25">
      <c r="A13" s="84" t="s">
        <v>4469</v>
      </c>
      <c r="B13" s="84" t="s">
        <v>2616</v>
      </c>
      <c r="C13" s="51" t="s">
        <v>3754</v>
      </c>
      <c r="D13" s="72">
        <v>4700</v>
      </c>
      <c r="E13" s="24">
        <v>18</v>
      </c>
      <c r="F13" s="84" t="s">
        <v>5178</v>
      </c>
      <c r="G13" s="141">
        <v>8959083</v>
      </c>
      <c r="H13" s="51">
        <v>8.17</v>
      </c>
      <c r="I13" s="51">
        <f t="shared" si="0"/>
        <v>0.4538888888888889</v>
      </c>
    </row>
    <row r="14" spans="1:9" ht="39.6" x14ac:dyDescent="0.25">
      <c r="A14" s="84" t="s">
        <v>4470</v>
      </c>
      <c r="B14" s="84" t="s">
        <v>501</v>
      </c>
      <c r="C14" s="51" t="s">
        <v>4415</v>
      </c>
      <c r="D14" s="72" t="s">
        <v>3755</v>
      </c>
      <c r="E14" s="24">
        <v>81</v>
      </c>
      <c r="F14" s="84" t="s">
        <v>5176</v>
      </c>
      <c r="G14" s="141">
        <v>8941825</v>
      </c>
      <c r="H14" s="51">
        <v>63.28</v>
      </c>
      <c r="I14" s="51">
        <f t="shared" si="0"/>
        <v>0.78123456790123458</v>
      </c>
    </row>
    <row r="15" spans="1:9" ht="39.6" x14ac:dyDescent="0.25">
      <c r="A15" s="84" t="s">
        <v>4471</v>
      </c>
      <c r="B15" s="84" t="s">
        <v>7807</v>
      </c>
      <c r="C15" s="51" t="s">
        <v>4415</v>
      </c>
      <c r="D15" s="72">
        <v>54045</v>
      </c>
      <c r="E15" s="24">
        <v>32</v>
      </c>
      <c r="F15" s="84" t="s">
        <v>5179</v>
      </c>
      <c r="G15" s="141">
        <v>8941273</v>
      </c>
      <c r="H15" s="51">
        <v>44.77</v>
      </c>
      <c r="I15" s="51">
        <f t="shared" si="0"/>
        <v>1.3990625000000001</v>
      </c>
    </row>
    <row r="16" spans="1:9" ht="52.8" x14ac:dyDescent="0.25">
      <c r="A16" s="84" t="s">
        <v>4472</v>
      </c>
      <c r="B16" s="85" t="s">
        <v>4428</v>
      </c>
      <c r="C16" s="51" t="s">
        <v>4415</v>
      </c>
      <c r="D16" s="72" t="s">
        <v>3756</v>
      </c>
      <c r="E16" s="24">
        <v>100</v>
      </c>
      <c r="F16" s="84" t="s">
        <v>5168</v>
      </c>
      <c r="G16" s="141">
        <v>8952197</v>
      </c>
      <c r="H16" s="51">
        <v>32.869999999999997</v>
      </c>
      <c r="I16" s="51">
        <f t="shared" si="0"/>
        <v>0.32869999999999999</v>
      </c>
    </row>
    <row r="17" spans="1:9" ht="118.8" x14ac:dyDescent="0.25">
      <c r="A17" s="84" t="s">
        <v>4473</v>
      </c>
      <c r="B17" s="62" t="s">
        <v>4408</v>
      </c>
      <c r="C17" s="51" t="s">
        <v>467</v>
      </c>
      <c r="D17" s="72" t="s">
        <v>3757</v>
      </c>
      <c r="E17" s="24">
        <v>30</v>
      </c>
      <c r="F17" s="84" t="s">
        <v>5174</v>
      </c>
      <c r="G17" s="141">
        <v>8931082</v>
      </c>
      <c r="H17" s="51">
        <v>127.65</v>
      </c>
      <c r="I17" s="51">
        <f t="shared" si="0"/>
        <v>4.2549999999999999</v>
      </c>
    </row>
    <row r="18" spans="1:9" ht="39.6" x14ac:dyDescent="0.25">
      <c r="A18" s="84" t="s">
        <v>4474</v>
      </c>
      <c r="B18" s="85" t="s">
        <v>5127</v>
      </c>
      <c r="C18" s="51" t="s">
        <v>2506</v>
      </c>
      <c r="D18" s="72" t="s">
        <v>4424</v>
      </c>
      <c r="E18" s="24">
        <v>40</v>
      </c>
      <c r="F18" s="84" t="s">
        <v>5180</v>
      </c>
      <c r="G18" s="141">
        <v>5452511</v>
      </c>
      <c r="H18" s="51">
        <v>121.6</v>
      </c>
      <c r="I18" s="51">
        <f t="shared" si="0"/>
        <v>3.04</v>
      </c>
    </row>
    <row r="19" spans="1:9" ht="39.6" x14ac:dyDescent="0.25">
      <c r="A19" s="84" t="s">
        <v>4475</v>
      </c>
      <c r="B19" s="85" t="s">
        <v>5128</v>
      </c>
      <c r="C19" s="51" t="s">
        <v>3758</v>
      </c>
      <c r="D19" s="72">
        <v>208041</v>
      </c>
      <c r="E19" s="24">
        <v>40</v>
      </c>
      <c r="F19" s="84" t="s">
        <v>5181</v>
      </c>
      <c r="G19" s="141">
        <v>8960001</v>
      </c>
      <c r="H19" s="51">
        <v>39.17</v>
      </c>
      <c r="I19" s="51">
        <f t="shared" si="0"/>
        <v>0.97925000000000006</v>
      </c>
    </row>
    <row r="20" spans="1:9" ht="39.6" x14ac:dyDescent="0.25">
      <c r="A20" s="84" t="s">
        <v>4476</v>
      </c>
      <c r="B20" s="85" t="s">
        <v>5129</v>
      </c>
      <c r="C20" s="51" t="s">
        <v>3758</v>
      </c>
      <c r="D20" s="72">
        <v>79381</v>
      </c>
      <c r="E20" s="24">
        <v>50</v>
      </c>
      <c r="F20" s="84" t="s">
        <v>5173</v>
      </c>
      <c r="G20" s="141">
        <v>8960011</v>
      </c>
      <c r="H20" s="51">
        <v>31.39</v>
      </c>
      <c r="I20" s="51">
        <f t="shared" si="0"/>
        <v>0.62780000000000002</v>
      </c>
    </row>
    <row r="21" spans="1:9" ht="52.8" x14ac:dyDescent="0.25">
      <c r="A21" s="84" t="s">
        <v>4477</v>
      </c>
      <c r="B21" s="85" t="s">
        <v>935</v>
      </c>
      <c r="C21" s="51" t="s">
        <v>4415</v>
      </c>
      <c r="D21" s="72">
        <v>56232</v>
      </c>
      <c r="E21" s="24">
        <v>76</v>
      </c>
      <c r="F21" s="84" t="s">
        <v>5182</v>
      </c>
      <c r="G21" s="141">
        <v>8958183</v>
      </c>
      <c r="H21" s="51">
        <v>43.79</v>
      </c>
      <c r="I21" s="51">
        <f t="shared" si="0"/>
        <v>0.57618421052631574</v>
      </c>
    </row>
    <row r="22" spans="1:9" ht="52.8" x14ac:dyDescent="0.25">
      <c r="A22" s="84" t="s">
        <v>4478</v>
      </c>
      <c r="B22" s="85" t="s">
        <v>936</v>
      </c>
      <c r="C22" s="51" t="s">
        <v>3759</v>
      </c>
      <c r="D22" s="72">
        <v>32413330</v>
      </c>
      <c r="E22" s="24">
        <v>33</v>
      </c>
      <c r="F22" s="84" t="s">
        <v>5183</v>
      </c>
      <c r="G22" s="141">
        <v>9011140</v>
      </c>
      <c r="H22" s="51">
        <v>61.26</v>
      </c>
      <c r="I22" s="51">
        <f t="shared" si="0"/>
        <v>1.8563636363636362</v>
      </c>
    </row>
    <row r="23" spans="1:9" ht="39.6" x14ac:dyDescent="0.25">
      <c r="A23" s="84" t="s">
        <v>4479</v>
      </c>
      <c r="B23" s="85" t="s">
        <v>937</v>
      </c>
      <c r="C23" s="51" t="s">
        <v>467</v>
      </c>
      <c r="D23" s="72" t="s">
        <v>3760</v>
      </c>
      <c r="E23" s="24">
        <v>30</v>
      </c>
      <c r="F23" s="84" t="s">
        <v>5174</v>
      </c>
      <c r="G23" s="141">
        <v>8931208</v>
      </c>
      <c r="H23" s="51">
        <v>81.209999999999994</v>
      </c>
      <c r="I23" s="51">
        <f t="shared" si="0"/>
        <v>2.7069999999999999</v>
      </c>
    </row>
    <row r="24" spans="1:9" ht="39.6" x14ac:dyDescent="0.25">
      <c r="A24" s="84" t="s">
        <v>4480</v>
      </c>
      <c r="B24" s="85" t="s">
        <v>938</v>
      </c>
      <c r="C24" s="51" t="s">
        <v>4415</v>
      </c>
      <c r="D24" s="72">
        <v>4105</v>
      </c>
      <c r="E24" s="24">
        <v>10</v>
      </c>
      <c r="F24" s="84" t="s">
        <v>5174</v>
      </c>
      <c r="G24" s="141">
        <v>9171000</v>
      </c>
      <c r="H24" s="51">
        <v>37.92</v>
      </c>
      <c r="I24" s="51">
        <f t="shared" si="0"/>
        <v>3.7920000000000003</v>
      </c>
    </row>
    <row r="25" spans="1:9" ht="39.6" x14ac:dyDescent="0.25">
      <c r="A25" s="84" t="s">
        <v>4481</v>
      </c>
      <c r="B25" s="84" t="s">
        <v>618</v>
      </c>
      <c r="C25" s="51" t="s">
        <v>4415</v>
      </c>
      <c r="D25" s="72" t="s">
        <v>3761</v>
      </c>
      <c r="E25" s="24">
        <v>217</v>
      </c>
      <c r="F25" s="84" t="s">
        <v>5184</v>
      </c>
      <c r="G25" s="141">
        <v>8975111</v>
      </c>
      <c r="H25" s="51">
        <v>89.98</v>
      </c>
      <c r="I25" s="51">
        <f t="shared" si="0"/>
        <v>0.41465437788018433</v>
      </c>
    </row>
    <row r="26" spans="1:9" ht="79.2" x14ac:dyDescent="0.25">
      <c r="A26" s="84" t="s">
        <v>4482</v>
      </c>
      <c r="B26" s="84" t="s">
        <v>2611</v>
      </c>
      <c r="C26" s="51" t="s">
        <v>4415</v>
      </c>
      <c r="D26" s="72">
        <v>3860</v>
      </c>
      <c r="E26" s="24">
        <v>140</v>
      </c>
      <c r="F26" s="84" t="s">
        <v>5185</v>
      </c>
      <c r="G26" s="141">
        <v>8942103</v>
      </c>
      <c r="H26" s="51">
        <v>100.71</v>
      </c>
      <c r="I26" s="51">
        <f t="shared" si="0"/>
        <v>0.71935714285714281</v>
      </c>
    </row>
    <row r="27" spans="1:9" ht="92.4" x14ac:dyDescent="0.25">
      <c r="A27" s="84" t="s">
        <v>4483</v>
      </c>
      <c r="B27" s="85" t="s">
        <v>5130</v>
      </c>
      <c r="C27" s="51" t="s">
        <v>3762</v>
      </c>
      <c r="D27" s="72">
        <v>4261</v>
      </c>
      <c r="E27" s="24">
        <v>20</v>
      </c>
      <c r="F27" s="84" t="s">
        <v>5174</v>
      </c>
      <c r="G27" s="141">
        <v>8959033</v>
      </c>
      <c r="H27" s="51">
        <v>73.650000000000006</v>
      </c>
      <c r="I27" s="51">
        <f t="shared" si="0"/>
        <v>3.6825000000000001</v>
      </c>
    </row>
    <row r="28" spans="1:9" ht="92.4" x14ac:dyDescent="0.25">
      <c r="A28" s="84" t="s">
        <v>4484</v>
      </c>
      <c r="B28" s="62" t="s">
        <v>259</v>
      </c>
      <c r="C28" s="51" t="s">
        <v>3763</v>
      </c>
      <c r="D28" s="72">
        <v>3827</v>
      </c>
      <c r="E28" s="24">
        <v>400</v>
      </c>
      <c r="F28" s="84" t="s">
        <v>5186</v>
      </c>
      <c r="G28" s="141">
        <v>11974</v>
      </c>
      <c r="H28" s="51">
        <v>55.65</v>
      </c>
      <c r="I28" s="51">
        <f t="shared" si="0"/>
        <v>0.139125</v>
      </c>
    </row>
    <row r="29" spans="1:9" ht="79.2" x14ac:dyDescent="0.25">
      <c r="A29" s="84" t="s">
        <v>4485</v>
      </c>
      <c r="B29" s="85" t="s">
        <v>1498</v>
      </c>
      <c r="C29" s="51" t="s">
        <v>3764</v>
      </c>
      <c r="D29" s="72">
        <v>918</v>
      </c>
      <c r="E29" s="24">
        <v>120</v>
      </c>
      <c r="F29" s="84" t="s">
        <v>5187</v>
      </c>
      <c r="G29" s="141">
        <v>8973018</v>
      </c>
      <c r="H29" s="51">
        <v>39.24</v>
      </c>
      <c r="I29" s="51">
        <f t="shared" si="0"/>
        <v>0.32700000000000001</v>
      </c>
    </row>
    <row r="30" spans="1:9" ht="79.2" x14ac:dyDescent="0.25">
      <c r="A30" s="84" t="s">
        <v>4486</v>
      </c>
      <c r="B30" s="85" t="s">
        <v>1499</v>
      </c>
      <c r="C30" s="51" t="s">
        <v>3764</v>
      </c>
      <c r="D30" s="72">
        <v>902</v>
      </c>
      <c r="E30" s="24">
        <v>120</v>
      </c>
      <c r="F30" s="84" t="s">
        <v>5187</v>
      </c>
      <c r="G30" s="141">
        <v>8976541</v>
      </c>
      <c r="H30" s="51">
        <v>38.56</v>
      </c>
      <c r="I30" s="51">
        <f t="shared" si="0"/>
        <v>0.32133333333333336</v>
      </c>
    </row>
    <row r="31" spans="1:9" ht="26.4" x14ac:dyDescent="0.25">
      <c r="A31" s="84" t="s">
        <v>4487</v>
      </c>
      <c r="B31" s="85" t="s">
        <v>247</v>
      </c>
      <c r="C31" s="51" t="s">
        <v>3765</v>
      </c>
      <c r="D31" s="72" t="s">
        <v>3766</v>
      </c>
      <c r="E31" s="24">
        <v>10</v>
      </c>
      <c r="F31" s="84" t="s">
        <v>5180</v>
      </c>
      <c r="G31" s="141">
        <v>8922108</v>
      </c>
      <c r="H31" s="51">
        <v>27.73</v>
      </c>
      <c r="I31" s="51">
        <f t="shared" si="0"/>
        <v>2.7730000000000001</v>
      </c>
    </row>
    <row r="32" spans="1:9" ht="26.4" x14ac:dyDescent="0.25">
      <c r="A32" s="84" t="s">
        <v>4488</v>
      </c>
      <c r="B32" s="85" t="s">
        <v>248</v>
      </c>
      <c r="C32" s="51" t="s">
        <v>3767</v>
      </c>
      <c r="D32" s="72">
        <v>73112</v>
      </c>
      <c r="E32" s="24">
        <v>72</v>
      </c>
      <c r="F32" s="69" t="s">
        <v>468</v>
      </c>
      <c r="G32" s="141">
        <v>8922403</v>
      </c>
      <c r="H32" s="51">
        <v>36.96</v>
      </c>
      <c r="I32" s="51">
        <f t="shared" si="0"/>
        <v>0.51333333333333331</v>
      </c>
    </row>
    <row r="33" spans="1:9" ht="26.4" x14ac:dyDescent="0.25">
      <c r="A33" s="84" t="s">
        <v>4489</v>
      </c>
      <c r="B33" s="84" t="s">
        <v>1047</v>
      </c>
      <c r="C33" s="51" t="s">
        <v>3768</v>
      </c>
      <c r="D33" s="72">
        <v>4319</v>
      </c>
      <c r="E33" s="24">
        <v>10</v>
      </c>
      <c r="F33" s="84" t="s">
        <v>5180</v>
      </c>
      <c r="G33" s="141">
        <v>8969025</v>
      </c>
      <c r="H33" s="51">
        <v>43.99</v>
      </c>
      <c r="I33" s="51">
        <f t="shared" si="0"/>
        <v>4.399</v>
      </c>
    </row>
    <row r="34" spans="1:9" ht="26.4" x14ac:dyDescent="0.25">
      <c r="A34" s="84" t="s">
        <v>4490</v>
      </c>
      <c r="B34" s="84" t="s">
        <v>780</v>
      </c>
      <c r="C34" s="51" t="s">
        <v>3768</v>
      </c>
      <c r="D34" s="72">
        <v>32440</v>
      </c>
      <c r="E34" s="24">
        <v>10</v>
      </c>
      <c r="F34" s="84" t="s">
        <v>5188</v>
      </c>
      <c r="G34" s="141">
        <v>8923005</v>
      </c>
      <c r="H34" s="51">
        <v>29.16</v>
      </c>
      <c r="I34" s="51">
        <f t="shared" ref="I34:I65" si="1">H34/$E34</f>
        <v>2.9159999999999999</v>
      </c>
    </row>
    <row r="35" spans="1:9" ht="26.4" x14ac:dyDescent="0.25">
      <c r="A35" s="84" t="s">
        <v>4491</v>
      </c>
      <c r="B35" s="84" t="s">
        <v>779</v>
      </c>
      <c r="C35" s="51" t="s">
        <v>3768</v>
      </c>
      <c r="D35" s="72">
        <v>31339</v>
      </c>
      <c r="E35" s="24">
        <v>96</v>
      </c>
      <c r="F35" s="84" t="s">
        <v>5189</v>
      </c>
      <c r="G35" s="141">
        <v>8922809</v>
      </c>
      <c r="H35" s="51">
        <v>25.52</v>
      </c>
      <c r="I35" s="51">
        <f t="shared" si="1"/>
        <v>0.26583333333333331</v>
      </c>
    </row>
    <row r="36" spans="1:9" ht="26.4" x14ac:dyDescent="0.25">
      <c r="A36" s="84" t="s">
        <v>4492</v>
      </c>
      <c r="B36" s="84" t="s">
        <v>778</v>
      </c>
      <c r="C36" s="51" t="s">
        <v>3769</v>
      </c>
      <c r="D36" s="72">
        <v>32225</v>
      </c>
      <c r="E36" s="24">
        <v>12</v>
      </c>
      <c r="F36" s="84" t="s">
        <v>5190</v>
      </c>
      <c r="G36" s="141">
        <v>8591044</v>
      </c>
      <c r="H36" s="51">
        <v>50.19</v>
      </c>
      <c r="I36" s="51">
        <f t="shared" si="1"/>
        <v>4.1825000000000001</v>
      </c>
    </row>
    <row r="37" spans="1:9" x14ac:dyDescent="0.25">
      <c r="A37" s="84" t="s">
        <v>4493</v>
      </c>
      <c r="B37" s="85" t="s">
        <v>249</v>
      </c>
      <c r="C37" s="51" t="s">
        <v>3768</v>
      </c>
      <c r="D37" s="72">
        <v>5745</v>
      </c>
      <c r="E37" s="24">
        <v>12</v>
      </c>
      <c r="F37" s="84" t="s">
        <v>5190</v>
      </c>
      <c r="G37" s="141">
        <v>8927010</v>
      </c>
      <c r="H37" s="51">
        <v>35.130000000000003</v>
      </c>
      <c r="I37" s="51">
        <f t="shared" si="1"/>
        <v>2.9275000000000002</v>
      </c>
    </row>
    <row r="38" spans="1:9" ht="26.4" x14ac:dyDescent="0.25">
      <c r="A38" s="84" t="s">
        <v>4494</v>
      </c>
      <c r="B38" s="85" t="s">
        <v>112</v>
      </c>
      <c r="C38" s="51" t="s">
        <v>3769</v>
      </c>
      <c r="D38" s="72">
        <v>42268</v>
      </c>
      <c r="E38" s="24">
        <v>10</v>
      </c>
      <c r="F38" s="84" t="s">
        <v>5180</v>
      </c>
      <c r="G38" s="141">
        <v>8922571</v>
      </c>
      <c r="H38" s="51">
        <v>33.229999999999997</v>
      </c>
      <c r="I38" s="51">
        <f t="shared" si="1"/>
        <v>3.3229999999999995</v>
      </c>
    </row>
    <row r="39" spans="1:9" ht="26.4" x14ac:dyDescent="0.25">
      <c r="A39" s="84" t="s">
        <v>4495</v>
      </c>
      <c r="B39" s="85" t="s">
        <v>250</v>
      </c>
      <c r="C39" s="51" t="s">
        <v>3770</v>
      </c>
      <c r="D39" s="72">
        <v>23268</v>
      </c>
      <c r="E39" s="24">
        <v>500</v>
      </c>
      <c r="F39" s="84" t="s">
        <v>5191</v>
      </c>
      <c r="G39" s="141">
        <v>8778021</v>
      </c>
      <c r="H39" s="51">
        <v>22.14</v>
      </c>
      <c r="I39" s="51">
        <f t="shared" si="1"/>
        <v>4.428E-2</v>
      </c>
    </row>
    <row r="40" spans="1:9" ht="39.6" x14ac:dyDescent="0.25">
      <c r="A40" s="84" t="s">
        <v>4496</v>
      </c>
      <c r="B40" s="84" t="s">
        <v>1290</v>
      </c>
      <c r="C40" s="51" t="s">
        <v>3771</v>
      </c>
      <c r="D40" s="72" t="s">
        <v>3772</v>
      </c>
      <c r="E40" s="24">
        <v>80</v>
      </c>
      <c r="F40" s="84" t="s">
        <v>5173</v>
      </c>
      <c r="G40" s="141">
        <v>8902171</v>
      </c>
      <c r="H40" s="51">
        <v>31.87</v>
      </c>
      <c r="I40" s="51">
        <f t="shared" si="1"/>
        <v>0.39837500000000003</v>
      </c>
    </row>
    <row r="41" spans="1:9" ht="39.6" x14ac:dyDescent="0.25">
      <c r="A41" s="84" t="s">
        <v>4497</v>
      </c>
      <c r="B41" s="84" t="s">
        <v>1599</v>
      </c>
      <c r="C41" s="51" t="s">
        <v>389</v>
      </c>
      <c r="D41" s="72" t="s">
        <v>3773</v>
      </c>
      <c r="E41" s="24">
        <v>200</v>
      </c>
      <c r="F41" s="84" t="s">
        <v>5192</v>
      </c>
      <c r="G41" s="141">
        <v>9011070</v>
      </c>
      <c r="H41" s="51">
        <v>40.97</v>
      </c>
      <c r="I41" s="51">
        <f t="shared" si="1"/>
        <v>0.20485</v>
      </c>
    </row>
    <row r="42" spans="1:9" ht="39.6" x14ac:dyDescent="0.25">
      <c r="A42" s="84" t="s">
        <v>4498</v>
      </c>
      <c r="B42" s="84" t="s">
        <v>2338</v>
      </c>
      <c r="C42" s="51" t="s">
        <v>3774</v>
      </c>
      <c r="D42" s="72">
        <v>66157</v>
      </c>
      <c r="E42" s="24">
        <v>83</v>
      </c>
      <c r="F42" s="84" t="s">
        <v>5187</v>
      </c>
      <c r="G42" s="141">
        <v>1030042</v>
      </c>
      <c r="H42" s="51">
        <v>41.76</v>
      </c>
      <c r="I42" s="51">
        <f t="shared" si="1"/>
        <v>0.50313253012048187</v>
      </c>
    </row>
    <row r="43" spans="1:9" ht="26.4" x14ac:dyDescent="0.25">
      <c r="A43" s="84" t="s">
        <v>4499</v>
      </c>
      <c r="B43" s="84" t="s">
        <v>1197</v>
      </c>
      <c r="C43" s="51" t="s">
        <v>3775</v>
      </c>
      <c r="D43" s="72">
        <v>66210</v>
      </c>
      <c r="E43" s="24">
        <v>157</v>
      </c>
      <c r="F43" s="84" t="s">
        <v>5176</v>
      </c>
      <c r="G43" s="141">
        <v>8867502</v>
      </c>
      <c r="H43" s="51">
        <v>89.89</v>
      </c>
      <c r="I43" s="51">
        <f t="shared" si="1"/>
        <v>0.57254777070063689</v>
      </c>
    </row>
    <row r="44" spans="1:9" ht="92.4" x14ac:dyDescent="0.25">
      <c r="A44" s="84" t="s">
        <v>4500</v>
      </c>
      <c r="B44" s="84" t="s">
        <v>2333</v>
      </c>
      <c r="C44" s="51" t="s">
        <v>3776</v>
      </c>
      <c r="D44" s="72">
        <v>66206</v>
      </c>
      <c r="E44" s="24">
        <v>216</v>
      </c>
      <c r="F44" s="84" t="s">
        <v>5193</v>
      </c>
      <c r="G44" s="141">
        <v>1030079</v>
      </c>
      <c r="H44" s="51">
        <v>45.26</v>
      </c>
      <c r="I44" s="51">
        <f t="shared" si="1"/>
        <v>0.20953703703703702</v>
      </c>
    </row>
    <row r="45" spans="1:9" ht="132" x14ac:dyDescent="0.25">
      <c r="A45" s="84" t="s">
        <v>4501</v>
      </c>
      <c r="B45" s="85" t="s">
        <v>5131</v>
      </c>
      <c r="C45" s="51" t="s">
        <v>3492</v>
      </c>
      <c r="D45" s="72">
        <v>97887</v>
      </c>
      <c r="E45" s="24">
        <v>72</v>
      </c>
      <c r="F45" s="84" t="s">
        <v>5168</v>
      </c>
      <c r="G45" s="141">
        <v>8976733</v>
      </c>
      <c r="H45" s="51">
        <v>33.049999999999997</v>
      </c>
      <c r="I45" s="51">
        <f t="shared" si="1"/>
        <v>0.45902777777777776</v>
      </c>
    </row>
    <row r="46" spans="1:9" ht="66" x14ac:dyDescent="0.25">
      <c r="A46" s="84" t="s">
        <v>4502</v>
      </c>
      <c r="B46" s="84" t="s">
        <v>2619</v>
      </c>
      <c r="C46" s="51" t="s">
        <v>3496</v>
      </c>
      <c r="D46" s="72">
        <v>5221</v>
      </c>
      <c r="E46" s="24">
        <v>90</v>
      </c>
      <c r="F46" s="84" t="s">
        <v>5194</v>
      </c>
      <c r="G46" s="141">
        <v>8977612</v>
      </c>
      <c r="H46" s="51">
        <v>44.35</v>
      </c>
      <c r="I46" s="51">
        <f t="shared" si="1"/>
        <v>0.49277777777777781</v>
      </c>
    </row>
    <row r="47" spans="1:9" ht="39.6" x14ac:dyDescent="0.25">
      <c r="A47" s="84" t="s">
        <v>4503</v>
      </c>
      <c r="B47" s="61" t="s">
        <v>166</v>
      </c>
      <c r="C47" s="51" t="s">
        <v>3769</v>
      </c>
      <c r="D47" s="72">
        <v>41902</v>
      </c>
      <c r="E47" s="24">
        <v>80</v>
      </c>
      <c r="F47" s="84" t="s">
        <v>5187</v>
      </c>
      <c r="G47" s="141">
        <v>8914814</v>
      </c>
      <c r="H47" s="51">
        <v>38.31</v>
      </c>
      <c r="I47" s="51">
        <f t="shared" si="1"/>
        <v>0.47887500000000005</v>
      </c>
    </row>
    <row r="48" spans="1:9" ht="39.6" x14ac:dyDescent="0.25">
      <c r="A48" s="84" t="s">
        <v>4504</v>
      </c>
      <c r="B48" s="84" t="s">
        <v>1507</v>
      </c>
      <c r="C48" s="51" t="s">
        <v>3778</v>
      </c>
      <c r="D48" s="72">
        <v>10324</v>
      </c>
      <c r="E48" s="24">
        <v>60</v>
      </c>
      <c r="F48" s="84" t="s">
        <v>5195</v>
      </c>
      <c r="G48" s="141">
        <v>8926990</v>
      </c>
      <c r="H48" s="51">
        <v>36.840000000000003</v>
      </c>
      <c r="I48" s="51">
        <f t="shared" si="1"/>
        <v>0.6140000000000001</v>
      </c>
    </row>
    <row r="49" spans="1:9" ht="52.8" x14ac:dyDescent="0.25">
      <c r="A49" s="84" t="s">
        <v>4505</v>
      </c>
      <c r="B49" s="85" t="s">
        <v>5132</v>
      </c>
      <c r="C49" s="51" t="s">
        <v>3779</v>
      </c>
      <c r="D49" s="72" t="s">
        <v>3780</v>
      </c>
      <c r="E49" s="24">
        <v>60</v>
      </c>
      <c r="F49" s="84" t="s">
        <v>5196</v>
      </c>
      <c r="G49" s="141">
        <v>8859130</v>
      </c>
      <c r="H49" s="51">
        <v>24.15</v>
      </c>
      <c r="I49" s="51">
        <f t="shared" si="1"/>
        <v>0.40249999999999997</v>
      </c>
    </row>
    <row r="50" spans="1:9" ht="39.6" x14ac:dyDescent="0.25">
      <c r="A50" s="84" t="s">
        <v>4506</v>
      </c>
      <c r="B50" s="85" t="s">
        <v>5133</v>
      </c>
      <c r="C50" s="51" t="s">
        <v>3781</v>
      </c>
      <c r="D50" s="72" t="s">
        <v>3782</v>
      </c>
      <c r="E50" s="24">
        <v>72</v>
      </c>
      <c r="F50" s="84" t="s">
        <v>5168</v>
      </c>
      <c r="G50" s="141">
        <v>9198590</v>
      </c>
      <c r="H50" s="51">
        <v>27.44</v>
      </c>
      <c r="I50" s="51">
        <f t="shared" si="1"/>
        <v>0.38111111111111112</v>
      </c>
    </row>
    <row r="51" spans="1:9" ht="66" x14ac:dyDescent="0.25">
      <c r="A51" s="84" t="s">
        <v>4507</v>
      </c>
      <c r="B51" s="84" t="s">
        <v>2695</v>
      </c>
      <c r="C51" s="51" t="s">
        <v>3783</v>
      </c>
      <c r="D51" s="72" t="s">
        <v>3784</v>
      </c>
      <c r="E51" s="24">
        <v>96</v>
      </c>
      <c r="F51" s="84" t="s">
        <v>5197</v>
      </c>
      <c r="G51" s="141">
        <v>0</v>
      </c>
      <c r="H51" s="51">
        <v>26.79</v>
      </c>
      <c r="I51" s="51">
        <f t="shared" si="1"/>
        <v>0.27906249999999999</v>
      </c>
    </row>
    <row r="52" spans="1:9" ht="92.4" x14ac:dyDescent="0.25">
      <c r="A52" s="84" t="s">
        <v>4508</v>
      </c>
      <c r="B52" s="85" t="s">
        <v>5134</v>
      </c>
      <c r="C52" s="51" t="s">
        <v>3763</v>
      </c>
      <c r="D52" s="72">
        <v>68102</v>
      </c>
      <c r="E52" s="24">
        <v>100</v>
      </c>
      <c r="F52" s="84" t="s">
        <v>5198</v>
      </c>
      <c r="G52" s="141">
        <v>0</v>
      </c>
      <c r="H52" s="51">
        <v>53.01</v>
      </c>
      <c r="I52" s="51">
        <f t="shared" si="1"/>
        <v>0.53010000000000002</v>
      </c>
    </row>
    <row r="53" spans="1:9" ht="39.6" x14ac:dyDescent="0.25">
      <c r="A53" s="84" t="s">
        <v>4509</v>
      </c>
      <c r="B53" s="84" t="s">
        <v>1468</v>
      </c>
      <c r="C53" s="51" t="s">
        <v>4415</v>
      </c>
      <c r="D53" s="72">
        <v>69019</v>
      </c>
      <c r="E53" s="24">
        <v>100</v>
      </c>
      <c r="F53" s="84" t="s">
        <v>5199</v>
      </c>
      <c r="G53" s="141">
        <v>8868136</v>
      </c>
      <c r="H53" s="51">
        <v>35.29</v>
      </c>
      <c r="I53" s="51">
        <f t="shared" si="1"/>
        <v>0.35289999999999999</v>
      </c>
    </row>
    <row r="54" spans="1:9" ht="39.6" x14ac:dyDescent="0.25">
      <c r="A54" s="84" t="s">
        <v>4510</v>
      </c>
      <c r="B54" s="84" t="s">
        <v>1291</v>
      </c>
      <c r="C54" s="51" t="s">
        <v>3771</v>
      </c>
      <c r="D54" s="72" t="s">
        <v>3785</v>
      </c>
      <c r="E54" s="24">
        <v>8</v>
      </c>
      <c r="F54" s="84" t="s">
        <v>5200</v>
      </c>
      <c r="G54" s="141">
        <v>8902170</v>
      </c>
      <c r="H54" s="51">
        <v>54.91</v>
      </c>
      <c r="I54" s="51">
        <f t="shared" si="1"/>
        <v>6.8637499999999996</v>
      </c>
    </row>
    <row r="55" spans="1:9" ht="39.6" x14ac:dyDescent="0.25">
      <c r="A55" s="84" t="s">
        <v>4511</v>
      </c>
      <c r="B55" s="84" t="s">
        <v>1292</v>
      </c>
      <c r="C55" s="51" t="s">
        <v>3771</v>
      </c>
      <c r="D55" s="72" t="s">
        <v>3786</v>
      </c>
      <c r="E55" s="24">
        <v>8</v>
      </c>
      <c r="F55" s="84" t="s">
        <v>5201</v>
      </c>
      <c r="G55" s="141">
        <v>8902169</v>
      </c>
      <c r="H55" s="51">
        <v>54.91</v>
      </c>
      <c r="I55" s="51">
        <f t="shared" si="1"/>
        <v>6.8637499999999996</v>
      </c>
    </row>
    <row r="56" spans="1:9" ht="39.6" x14ac:dyDescent="0.25">
      <c r="A56" s="84" t="s">
        <v>4512</v>
      </c>
      <c r="B56" s="84" t="s">
        <v>1293</v>
      </c>
      <c r="C56" s="51" t="s">
        <v>3771</v>
      </c>
      <c r="D56" s="72" t="s">
        <v>3787</v>
      </c>
      <c r="E56" s="24">
        <v>60</v>
      </c>
      <c r="F56" s="84" t="s">
        <v>5202</v>
      </c>
      <c r="G56" s="141">
        <v>8907033</v>
      </c>
      <c r="H56" s="51">
        <v>49.84</v>
      </c>
      <c r="I56" s="51">
        <f t="shared" si="1"/>
        <v>0.83066666666666678</v>
      </c>
    </row>
    <row r="57" spans="1:9" ht="26.4" x14ac:dyDescent="0.25">
      <c r="A57" s="84" t="s">
        <v>4513</v>
      </c>
      <c r="B57" s="84" t="s">
        <v>1294</v>
      </c>
      <c r="C57" s="51" t="s">
        <v>3771</v>
      </c>
      <c r="D57" s="72" t="s">
        <v>3788</v>
      </c>
      <c r="E57" s="24">
        <v>96</v>
      </c>
      <c r="F57" s="84" t="s">
        <v>5171</v>
      </c>
      <c r="G57" s="141">
        <v>8902110</v>
      </c>
      <c r="H57" s="51">
        <v>50.79</v>
      </c>
      <c r="I57" s="51">
        <f t="shared" si="1"/>
        <v>0.52906249999999999</v>
      </c>
    </row>
    <row r="58" spans="1:9" ht="39.6" x14ac:dyDescent="0.25">
      <c r="A58" s="84" t="s">
        <v>4514</v>
      </c>
      <c r="B58" s="84" t="s">
        <v>1295</v>
      </c>
      <c r="C58" s="51" t="s">
        <v>3771</v>
      </c>
      <c r="D58" s="72" t="s">
        <v>3789</v>
      </c>
      <c r="E58" s="24">
        <v>60</v>
      </c>
      <c r="F58" s="84" t="s">
        <v>5203</v>
      </c>
      <c r="G58" s="141">
        <v>8902109</v>
      </c>
      <c r="H58" s="51">
        <v>50.29</v>
      </c>
      <c r="I58" s="51">
        <f t="shared" si="1"/>
        <v>0.83816666666666662</v>
      </c>
    </row>
    <row r="59" spans="1:9" ht="39.6" x14ac:dyDescent="0.25">
      <c r="A59" s="84" t="s">
        <v>4515</v>
      </c>
      <c r="B59" s="84" t="s">
        <v>1296</v>
      </c>
      <c r="C59" s="51" t="s">
        <v>3771</v>
      </c>
      <c r="D59" s="72" t="s">
        <v>3790</v>
      </c>
      <c r="E59" s="24">
        <v>60</v>
      </c>
      <c r="F59" s="84" t="s">
        <v>5203</v>
      </c>
      <c r="G59" s="141">
        <v>8902129</v>
      </c>
      <c r="H59" s="51">
        <v>50.29</v>
      </c>
      <c r="I59" s="51">
        <f t="shared" si="1"/>
        <v>0.83816666666666662</v>
      </c>
    </row>
    <row r="60" spans="1:9" ht="39.6" x14ac:dyDescent="0.25">
      <c r="A60" s="84" t="s">
        <v>4516</v>
      </c>
      <c r="B60" s="84" t="s">
        <v>1297</v>
      </c>
      <c r="C60" s="51" t="s">
        <v>3771</v>
      </c>
      <c r="D60" s="72" t="s">
        <v>3791</v>
      </c>
      <c r="E60" s="24">
        <v>80</v>
      </c>
      <c r="F60" s="84" t="s">
        <v>5204</v>
      </c>
      <c r="G60" s="141">
        <v>8902118</v>
      </c>
      <c r="H60" s="51">
        <v>43.16</v>
      </c>
      <c r="I60" s="51">
        <f t="shared" si="1"/>
        <v>0.53949999999999998</v>
      </c>
    </row>
    <row r="61" spans="1:9" ht="39.6" x14ac:dyDescent="0.25">
      <c r="A61" s="84" t="s">
        <v>4517</v>
      </c>
      <c r="B61" s="84" t="s">
        <v>1298</v>
      </c>
      <c r="C61" s="51" t="s">
        <v>3771</v>
      </c>
      <c r="D61" s="72" t="s">
        <v>3792</v>
      </c>
      <c r="E61" s="24">
        <v>64</v>
      </c>
      <c r="F61" s="84" t="s">
        <v>5205</v>
      </c>
      <c r="G61" s="141">
        <v>8902101</v>
      </c>
      <c r="H61" s="51">
        <v>55.65</v>
      </c>
      <c r="I61" s="51">
        <f t="shared" si="1"/>
        <v>0.86953124999999998</v>
      </c>
    </row>
    <row r="62" spans="1:9" ht="39.6" x14ac:dyDescent="0.25">
      <c r="A62" s="84" t="s">
        <v>4518</v>
      </c>
      <c r="B62" s="84" t="s">
        <v>1299</v>
      </c>
      <c r="C62" s="51" t="s">
        <v>3771</v>
      </c>
      <c r="D62" s="72" t="s">
        <v>3793</v>
      </c>
      <c r="E62" s="24">
        <v>70</v>
      </c>
      <c r="F62" s="84" t="s">
        <v>5206</v>
      </c>
      <c r="G62" s="141">
        <v>8902177</v>
      </c>
      <c r="H62" s="51">
        <v>49.51</v>
      </c>
      <c r="I62" s="51">
        <f t="shared" si="1"/>
        <v>0.7072857142857143</v>
      </c>
    </row>
    <row r="63" spans="1:9" ht="39.6" x14ac:dyDescent="0.25">
      <c r="A63" s="84" t="s">
        <v>4519</v>
      </c>
      <c r="B63" s="84" t="s">
        <v>1309</v>
      </c>
      <c r="C63" s="51" t="s">
        <v>3771</v>
      </c>
      <c r="D63" s="72" t="s">
        <v>3794</v>
      </c>
      <c r="E63" s="24">
        <v>96</v>
      </c>
      <c r="F63" s="84" t="s">
        <v>5205</v>
      </c>
      <c r="G63" s="141">
        <v>8902153</v>
      </c>
      <c r="H63" s="51">
        <v>51.92</v>
      </c>
      <c r="I63" s="51">
        <f t="shared" si="1"/>
        <v>0.54083333333333339</v>
      </c>
    </row>
    <row r="64" spans="1:9" ht="39.6" x14ac:dyDescent="0.25">
      <c r="A64" s="84" t="s">
        <v>4520</v>
      </c>
      <c r="B64" s="84" t="s">
        <v>1300</v>
      </c>
      <c r="C64" s="51" t="s">
        <v>3771</v>
      </c>
      <c r="D64" s="72" t="s">
        <v>3795</v>
      </c>
      <c r="E64" s="24">
        <v>60</v>
      </c>
      <c r="F64" s="84" t="s">
        <v>5203</v>
      </c>
      <c r="G64" s="141">
        <v>8902370</v>
      </c>
      <c r="H64" s="51">
        <v>50.4</v>
      </c>
      <c r="I64" s="51">
        <f t="shared" si="1"/>
        <v>0.84</v>
      </c>
    </row>
    <row r="65" spans="1:9" ht="39.6" x14ac:dyDescent="0.25">
      <c r="A65" s="84" t="s">
        <v>4521</v>
      </c>
      <c r="B65" s="84" t="s">
        <v>1301</v>
      </c>
      <c r="C65" s="51" t="s">
        <v>3771</v>
      </c>
      <c r="D65" s="72" t="s">
        <v>3796</v>
      </c>
      <c r="E65" s="24">
        <v>70</v>
      </c>
      <c r="F65" s="84" t="s">
        <v>5206</v>
      </c>
      <c r="G65" s="141">
        <v>8902178</v>
      </c>
      <c r="H65" s="51">
        <v>49.4</v>
      </c>
      <c r="I65" s="51">
        <f t="shared" si="1"/>
        <v>0.70571428571428574</v>
      </c>
    </row>
    <row r="66" spans="1:9" ht="39.6" x14ac:dyDescent="0.25">
      <c r="A66" s="84" t="s">
        <v>4522</v>
      </c>
      <c r="B66" s="84" t="s">
        <v>1302</v>
      </c>
      <c r="C66" s="51" t="s">
        <v>3771</v>
      </c>
      <c r="D66" s="72" t="s">
        <v>3797</v>
      </c>
      <c r="E66" s="24">
        <v>96</v>
      </c>
      <c r="F66" s="84" t="s">
        <v>5207</v>
      </c>
      <c r="G66" s="141">
        <v>8902125</v>
      </c>
      <c r="H66" s="51">
        <v>51.74</v>
      </c>
      <c r="I66" s="51">
        <f t="shared" ref="I66:I97" si="2">H66/$E66</f>
        <v>0.53895833333333332</v>
      </c>
    </row>
    <row r="67" spans="1:9" ht="39.6" x14ac:dyDescent="0.25">
      <c r="A67" s="84" t="s">
        <v>4523</v>
      </c>
      <c r="B67" s="84" t="s">
        <v>1303</v>
      </c>
      <c r="C67" s="51" t="s">
        <v>3771</v>
      </c>
      <c r="D67" s="72" t="s">
        <v>3798</v>
      </c>
      <c r="E67" s="24">
        <v>96</v>
      </c>
      <c r="F67" s="84" t="s">
        <v>5207</v>
      </c>
      <c r="G67" s="141">
        <v>8902353</v>
      </c>
      <c r="H67" s="51">
        <v>63.18</v>
      </c>
      <c r="I67" s="51">
        <f t="shared" si="2"/>
        <v>0.65812499999999996</v>
      </c>
    </row>
    <row r="68" spans="1:9" ht="39.6" x14ac:dyDescent="0.25">
      <c r="A68" s="84" t="s">
        <v>4524</v>
      </c>
      <c r="B68" s="84" t="s">
        <v>1304</v>
      </c>
      <c r="C68" s="51" t="s">
        <v>3771</v>
      </c>
      <c r="D68" s="72" t="s">
        <v>3799</v>
      </c>
      <c r="E68" s="24">
        <v>64</v>
      </c>
      <c r="F68" s="84" t="s">
        <v>5208</v>
      </c>
      <c r="G68" s="141">
        <v>8902102</v>
      </c>
      <c r="H68" s="51">
        <v>55.21</v>
      </c>
      <c r="I68" s="51">
        <f t="shared" si="2"/>
        <v>0.86265625000000001</v>
      </c>
    </row>
    <row r="69" spans="1:9" ht="39.6" x14ac:dyDescent="0.25">
      <c r="A69" s="84" t="s">
        <v>4525</v>
      </c>
      <c r="B69" s="84" t="s">
        <v>1305</v>
      </c>
      <c r="C69" s="51" t="s">
        <v>3771</v>
      </c>
      <c r="D69" s="72" t="s">
        <v>3800</v>
      </c>
      <c r="E69" s="24">
        <v>80</v>
      </c>
      <c r="F69" s="84" t="s">
        <v>5173</v>
      </c>
      <c r="G69" s="141">
        <v>8902114</v>
      </c>
      <c r="H69" s="51">
        <v>30.47</v>
      </c>
      <c r="I69" s="51">
        <f t="shared" si="2"/>
        <v>0.38087499999999996</v>
      </c>
    </row>
    <row r="70" spans="1:9" ht="39.6" x14ac:dyDescent="0.25">
      <c r="A70" s="84" t="s">
        <v>4526</v>
      </c>
      <c r="B70" s="84" t="s">
        <v>1306</v>
      </c>
      <c r="C70" s="51" t="s">
        <v>3771</v>
      </c>
      <c r="D70" s="72" t="s">
        <v>3801</v>
      </c>
      <c r="E70" s="24">
        <v>8</v>
      </c>
      <c r="F70" s="84" t="s">
        <v>5209</v>
      </c>
      <c r="G70" s="141">
        <v>8902179</v>
      </c>
      <c r="H70" s="51">
        <v>59</v>
      </c>
      <c r="I70" s="51">
        <f t="shared" si="2"/>
        <v>7.375</v>
      </c>
    </row>
    <row r="71" spans="1:9" ht="39.6" x14ac:dyDescent="0.25">
      <c r="A71" s="84" t="s">
        <v>4527</v>
      </c>
      <c r="B71" s="84" t="s">
        <v>1307</v>
      </c>
      <c r="C71" s="51" t="s">
        <v>3771</v>
      </c>
      <c r="D71" s="72" t="s">
        <v>3802</v>
      </c>
      <c r="E71" s="24">
        <v>71</v>
      </c>
      <c r="F71" s="84" t="s">
        <v>5205</v>
      </c>
      <c r="G71" s="141">
        <v>8902104</v>
      </c>
      <c r="H71" s="51">
        <v>46.96</v>
      </c>
      <c r="I71" s="51">
        <f t="shared" si="2"/>
        <v>0.66140845070422538</v>
      </c>
    </row>
    <row r="72" spans="1:9" ht="39.6" x14ac:dyDescent="0.25">
      <c r="A72" s="84" t="s">
        <v>4528</v>
      </c>
      <c r="B72" s="84" t="s">
        <v>1312</v>
      </c>
      <c r="C72" s="51" t="s">
        <v>3771</v>
      </c>
      <c r="D72" s="72" t="s">
        <v>3803</v>
      </c>
      <c r="E72" s="24">
        <v>96</v>
      </c>
      <c r="F72" s="84" t="s">
        <v>5171</v>
      </c>
      <c r="G72" s="141">
        <v>8902103</v>
      </c>
      <c r="H72" s="51">
        <v>50.06</v>
      </c>
      <c r="I72" s="51">
        <f t="shared" si="2"/>
        <v>0.52145833333333336</v>
      </c>
    </row>
    <row r="73" spans="1:9" ht="39.6" x14ac:dyDescent="0.25">
      <c r="A73" s="84" t="s">
        <v>4529</v>
      </c>
      <c r="B73" s="84" t="s">
        <v>1308</v>
      </c>
      <c r="C73" s="51" t="s">
        <v>3771</v>
      </c>
      <c r="D73" s="72" t="s">
        <v>3804</v>
      </c>
      <c r="E73" s="24">
        <v>96</v>
      </c>
      <c r="F73" s="84" t="s">
        <v>5205</v>
      </c>
      <c r="G73" s="141">
        <v>8902147</v>
      </c>
      <c r="H73" s="51">
        <v>51.88</v>
      </c>
      <c r="I73" s="51">
        <f t="shared" si="2"/>
        <v>0.54041666666666666</v>
      </c>
    </row>
    <row r="74" spans="1:9" ht="39.6" x14ac:dyDescent="0.25">
      <c r="A74" s="84" t="s">
        <v>4530</v>
      </c>
      <c r="B74" s="84" t="s">
        <v>1310</v>
      </c>
      <c r="C74" s="51" t="s">
        <v>3771</v>
      </c>
      <c r="D74" s="72" t="s">
        <v>3805</v>
      </c>
      <c r="E74" s="24">
        <v>96</v>
      </c>
      <c r="F74" s="84" t="s">
        <v>5205</v>
      </c>
      <c r="G74" s="141">
        <v>8902145</v>
      </c>
      <c r="H74" s="51">
        <v>51.99</v>
      </c>
      <c r="I74" s="51">
        <f t="shared" si="2"/>
        <v>0.54156250000000006</v>
      </c>
    </row>
    <row r="75" spans="1:9" ht="39.6" x14ac:dyDescent="0.25">
      <c r="A75" s="84" t="s">
        <v>4531</v>
      </c>
      <c r="B75" s="84" t="s">
        <v>1311</v>
      </c>
      <c r="C75" s="51" t="s">
        <v>3771</v>
      </c>
      <c r="D75" s="72" t="s">
        <v>3806</v>
      </c>
      <c r="E75" s="24">
        <v>96</v>
      </c>
      <c r="F75" s="84" t="s">
        <v>5205</v>
      </c>
      <c r="G75" s="141">
        <v>8902154</v>
      </c>
      <c r="H75" s="51">
        <v>51.93</v>
      </c>
      <c r="I75" s="51">
        <f t="shared" si="2"/>
        <v>0.54093749999999996</v>
      </c>
    </row>
    <row r="76" spans="1:9" ht="39.6" x14ac:dyDescent="0.25">
      <c r="A76" s="84" t="s">
        <v>4532</v>
      </c>
      <c r="B76" s="84" t="s">
        <v>2426</v>
      </c>
      <c r="C76" s="51" t="s">
        <v>3807</v>
      </c>
      <c r="D76" s="72">
        <v>72580</v>
      </c>
      <c r="E76" s="24">
        <v>60</v>
      </c>
      <c r="F76" s="84" t="s">
        <v>5210</v>
      </c>
      <c r="G76" s="141">
        <v>9408457</v>
      </c>
      <c r="H76" s="51">
        <v>45.22</v>
      </c>
      <c r="I76" s="51">
        <f t="shared" si="2"/>
        <v>0.7536666666666666</v>
      </c>
    </row>
    <row r="77" spans="1:9" ht="39.6" x14ac:dyDescent="0.25">
      <c r="A77" s="84" t="s">
        <v>4533</v>
      </c>
      <c r="B77" s="84" t="s">
        <v>2427</v>
      </c>
      <c r="C77" s="51" t="s">
        <v>3807</v>
      </c>
      <c r="D77" s="72">
        <v>72581</v>
      </c>
      <c r="E77" s="24">
        <v>60</v>
      </c>
      <c r="F77" s="84" t="s">
        <v>5210</v>
      </c>
      <c r="G77" s="141">
        <v>9408458</v>
      </c>
      <c r="H77" s="51">
        <v>48.31</v>
      </c>
      <c r="I77" s="51">
        <f t="shared" si="2"/>
        <v>0.8051666666666667</v>
      </c>
    </row>
    <row r="78" spans="1:9" ht="79.2" x14ac:dyDescent="0.25">
      <c r="A78" s="84" t="s">
        <v>4534</v>
      </c>
      <c r="B78" s="85" t="s">
        <v>5135</v>
      </c>
      <c r="C78" s="51" t="s">
        <v>3808</v>
      </c>
      <c r="D78" s="72">
        <v>72557</v>
      </c>
      <c r="E78" s="24">
        <v>96</v>
      </c>
      <c r="F78" s="84" t="s">
        <v>5211</v>
      </c>
      <c r="G78" s="141">
        <v>8901429</v>
      </c>
      <c r="H78" s="51">
        <v>43.12</v>
      </c>
      <c r="I78" s="51">
        <f t="shared" si="2"/>
        <v>0.44916666666666666</v>
      </c>
    </row>
    <row r="79" spans="1:9" ht="39.6" x14ac:dyDescent="0.25">
      <c r="A79" s="84" t="s">
        <v>4535</v>
      </c>
      <c r="B79" s="84" t="s">
        <v>1483</v>
      </c>
      <c r="C79" s="51" t="s">
        <v>3808</v>
      </c>
      <c r="D79" s="72">
        <v>78356</v>
      </c>
      <c r="E79" s="24">
        <v>60</v>
      </c>
      <c r="F79" s="84" t="s">
        <v>5212</v>
      </c>
      <c r="G79" s="141">
        <v>8905604</v>
      </c>
      <c r="H79" s="51">
        <v>44.73</v>
      </c>
      <c r="I79" s="51">
        <f t="shared" si="2"/>
        <v>0.74549999999999994</v>
      </c>
    </row>
    <row r="80" spans="1:9" ht="39.6" x14ac:dyDescent="0.25">
      <c r="A80" s="84" t="s">
        <v>4536</v>
      </c>
      <c r="B80" s="84" t="s">
        <v>1559</v>
      </c>
      <c r="C80" s="51" t="s">
        <v>3809</v>
      </c>
      <c r="D80" s="72">
        <v>68523</v>
      </c>
      <c r="E80" s="24">
        <v>72</v>
      </c>
      <c r="F80" s="84" t="s">
        <v>5213</v>
      </c>
      <c r="G80" s="141">
        <v>0</v>
      </c>
      <c r="H80" s="51">
        <v>47.53</v>
      </c>
      <c r="I80" s="51">
        <f t="shared" si="2"/>
        <v>0.66013888888888894</v>
      </c>
    </row>
    <row r="81" spans="1:9" ht="39.6" x14ac:dyDescent="0.25">
      <c r="A81" s="84" t="s">
        <v>4537</v>
      </c>
      <c r="B81" s="84" t="s">
        <v>1560</v>
      </c>
      <c r="C81" s="51" t="s">
        <v>3808</v>
      </c>
      <c r="D81" s="72">
        <v>78353</v>
      </c>
      <c r="E81" s="24">
        <v>128</v>
      </c>
      <c r="F81" s="84" t="s">
        <v>5214</v>
      </c>
      <c r="G81" s="141">
        <v>8908015</v>
      </c>
      <c r="H81" s="51">
        <v>46.89</v>
      </c>
      <c r="I81" s="51">
        <f t="shared" si="2"/>
        <v>0.366328125</v>
      </c>
    </row>
    <row r="82" spans="1:9" ht="39.6" x14ac:dyDescent="0.25">
      <c r="A82" s="84" t="s">
        <v>4538</v>
      </c>
      <c r="B82" s="84" t="s">
        <v>1561</v>
      </c>
      <c r="C82" s="51" t="s">
        <v>3808</v>
      </c>
      <c r="D82" s="72">
        <v>78368</v>
      </c>
      <c r="E82" s="24">
        <v>60</v>
      </c>
      <c r="F82" s="84" t="s">
        <v>5215</v>
      </c>
      <c r="G82" s="141">
        <v>8901328</v>
      </c>
      <c r="H82" s="51">
        <v>42.74</v>
      </c>
      <c r="I82" s="51">
        <f t="shared" si="2"/>
        <v>0.71233333333333337</v>
      </c>
    </row>
    <row r="83" spans="1:9" ht="39.6" x14ac:dyDescent="0.25">
      <c r="A83" s="84" t="s">
        <v>4539</v>
      </c>
      <c r="B83" s="84" t="s">
        <v>1562</v>
      </c>
      <c r="C83" s="51" t="s">
        <v>3808</v>
      </c>
      <c r="D83" s="72">
        <v>78673</v>
      </c>
      <c r="E83" s="24">
        <v>96</v>
      </c>
      <c r="F83" s="84" t="s">
        <v>5179</v>
      </c>
      <c r="G83" s="141">
        <v>8907215</v>
      </c>
      <c r="H83" s="51">
        <v>42.16</v>
      </c>
      <c r="I83" s="51">
        <f t="shared" si="2"/>
        <v>0.43916666666666665</v>
      </c>
    </row>
    <row r="84" spans="1:9" ht="39.6" x14ac:dyDescent="0.25">
      <c r="A84" s="84" t="s">
        <v>4540</v>
      </c>
      <c r="B84" s="84" t="s">
        <v>1563</v>
      </c>
      <c r="C84" s="51" t="s">
        <v>3808</v>
      </c>
      <c r="D84" s="72">
        <v>73159</v>
      </c>
      <c r="E84" s="24">
        <v>96</v>
      </c>
      <c r="F84" s="84" t="s">
        <v>5216</v>
      </c>
      <c r="G84" s="141">
        <v>8907614</v>
      </c>
      <c r="H84" s="51">
        <v>41.43</v>
      </c>
      <c r="I84" s="51">
        <f t="shared" si="2"/>
        <v>0.43156250000000002</v>
      </c>
    </row>
    <row r="85" spans="1:9" ht="39.6" x14ac:dyDescent="0.25">
      <c r="A85" s="84" t="s">
        <v>4541</v>
      </c>
      <c r="B85" s="84" t="s">
        <v>1564</v>
      </c>
      <c r="C85" s="51" t="s">
        <v>3808</v>
      </c>
      <c r="D85" s="72">
        <v>78357</v>
      </c>
      <c r="E85" s="24">
        <v>60</v>
      </c>
      <c r="F85" s="84" t="s">
        <v>5217</v>
      </c>
      <c r="G85" s="141">
        <v>8905605</v>
      </c>
      <c r="H85" s="51">
        <v>46.01</v>
      </c>
      <c r="I85" s="51">
        <f t="shared" si="2"/>
        <v>0.76683333333333326</v>
      </c>
    </row>
    <row r="86" spans="1:9" ht="26.4" x14ac:dyDescent="0.25">
      <c r="A86" s="84" t="s">
        <v>4542</v>
      </c>
      <c r="B86" s="84" t="s">
        <v>1081</v>
      </c>
      <c r="C86" s="51" t="s">
        <v>3769</v>
      </c>
      <c r="D86" s="72">
        <v>56613</v>
      </c>
      <c r="E86" s="24">
        <v>10</v>
      </c>
      <c r="F86" s="84" t="s">
        <v>5180</v>
      </c>
      <c r="G86" s="141">
        <v>8927156</v>
      </c>
      <c r="H86" s="51">
        <v>32.1</v>
      </c>
      <c r="I86" s="51">
        <f t="shared" si="2"/>
        <v>3.21</v>
      </c>
    </row>
    <row r="87" spans="1:9" ht="39.6" x14ac:dyDescent="0.25">
      <c r="A87" s="84" t="s">
        <v>4543</v>
      </c>
      <c r="B87" s="84" t="s">
        <v>1565</v>
      </c>
      <c r="C87" s="51" t="s">
        <v>3808</v>
      </c>
      <c r="D87" s="72">
        <v>78649</v>
      </c>
      <c r="E87" s="24">
        <v>96</v>
      </c>
      <c r="F87" s="84" t="s">
        <v>5218</v>
      </c>
      <c r="G87" s="141">
        <v>8902120</v>
      </c>
      <c r="H87" s="51">
        <v>65.23</v>
      </c>
      <c r="I87" s="51">
        <f t="shared" si="2"/>
        <v>0.67947916666666675</v>
      </c>
    </row>
    <row r="88" spans="1:9" ht="39.6" x14ac:dyDescent="0.25">
      <c r="A88" s="84" t="s">
        <v>4544</v>
      </c>
      <c r="B88" s="84" t="s">
        <v>1566</v>
      </c>
      <c r="C88" s="51" t="s">
        <v>3808</v>
      </c>
      <c r="D88" s="72">
        <v>78650</v>
      </c>
      <c r="E88" s="24">
        <v>96</v>
      </c>
      <c r="F88" s="84" t="s">
        <v>5218</v>
      </c>
      <c r="G88" s="141">
        <v>8902121</v>
      </c>
      <c r="H88" s="51">
        <v>67.23</v>
      </c>
      <c r="I88" s="51">
        <f t="shared" si="2"/>
        <v>0.7003125</v>
      </c>
    </row>
    <row r="89" spans="1:9" ht="66" x14ac:dyDescent="0.25">
      <c r="A89" s="84" t="s">
        <v>4545</v>
      </c>
      <c r="B89" s="85" t="s">
        <v>5136</v>
      </c>
      <c r="C89" s="51" t="s">
        <v>3808</v>
      </c>
      <c r="D89" s="72">
        <v>78697</v>
      </c>
      <c r="E89" s="24">
        <v>96</v>
      </c>
      <c r="F89" s="84" t="s">
        <v>5179</v>
      </c>
      <c r="G89" s="141">
        <v>8907216</v>
      </c>
      <c r="H89" s="51">
        <v>37.01</v>
      </c>
      <c r="I89" s="51">
        <f t="shared" si="2"/>
        <v>0.38552083333333331</v>
      </c>
    </row>
    <row r="90" spans="1:9" ht="118.8" x14ac:dyDescent="0.25">
      <c r="A90" s="84" t="s">
        <v>4546</v>
      </c>
      <c r="B90" s="85" t="s">
        <v>5137</v>
      </c>
      <c r="C90" s="51" t="s">
        <v>3493</v>
      </c>
      <c r="D90" s="72" t="s">
        <v>3810</v>
      </c>
      <c r="E90" s="24">
        <v>60</v>
      </c>
      <c r="F90" s="84" t="s">
        <v>5219</v>
      </c>
      <c r="G90" s="141">
        <v>8907347</v>
      </c>
      <c r="H90" s="51">
        <v>41.56</v>
      </c>
      <c r="I90" s="51">
        <f t="shared" si="2"/>
        <v>0.69266666666666665</v>
      </c>
    </row>
    <row r="91" spans="1:9" ht="39.6" x14ac:dyDescent="0.25">
      <c r="A91" s="84" t="s">
        <v>4547</v>
      </c>
      <c r="B91" s="62" t="s">
        <v>5138</v>
      </c>
      <c r="C91" s="51" t="s">
        <v>3808</v>
      </c>
      <c r="D91" s="72">
        <v>78698</v>
      </c>
      <c r="E91" s="24">
        <v>96</v>
      </c>
      <c r="F91" s="84" t="s">
        <v>5220</v>
      </c>
      <c r="G91" s="141">
        <v>8901265</v>
      </c>
      <c r="H91" s="51">
        <v>38.17</v>
      </c>
      <c r="I91" s="51">
        <f t="shared" si="2"/>
        <v>0.3976041666666667</v>
      </c>
    </row>
    <row r="92" spans="1:9" ht="118.8" x14ac:dyDescent="0.25">
      <c r="A92" s="84" t="s">
        <v>4548</v>
      </c>
      <c r="B92" s="84" t="s">
        <v>2657</v>
      </c>
      <c r="C92" s="51" t="s">
        <v>3811</v>
      </c>
      <c r="D92" s="72">
        <v>78927</v>
      </c>
      <c r="E92" s="24">
        <v>9</v>
      </c>
      <c r="F92" s="84" t="s">
        <v>5221</v>
      </c>
      <c r="G92" s="141">
        <v>8908156</v>
      </c>
      <c r="H92" s="51">
        <v>63.43</v>
      </c>
      <c r="I92" s="51">
        <f t="shared" si="2"/>
        <v>7.0477777777777781</v>
      </c>
    </row>
    <row r="93" spans="1:9" ht="92.4" x14ac:dyDescent="0.25">
      <c r="A93" s="84" t="s">
        <v>4549</v>
      </c>
      <c r="B93" s="84" t="s">
        <v>2658</v>
      </c>
      <c r="C93" s="51" t="s">
        <v>3811</v>
      </c>
      <c r="D93" s="72">
        <v>78926</v>
      </c>
      <c r="E93" s="24">
        <v>9</v>
      </c>
      <c r="F93" s="84" t="s">
        <v>5222</v>
      </c>
      <c r="G93" s="141">
        <v>8904536</v>
      </c>
      <c r="H93" s="51">
        <v>62.36</v>
      </c>
      <c r="I93" s="51">
        <f t="shared" si="2"/>
        <v>6.9288888888888884</v>
      </c>
    </row>
    <row r="94" spans="1:9" ht="79.2" x14ac:dyDescent="0.25">
      <c r="A94" s="84" t="s">
        <v>4550</v>
      </c>
      <c r="B94" s="84" t="s">
        <v>5139</v>
      </c>
      <c r="C94" s="51" t="s">
        <v>3812</v>
      </c>
      <c r="D94" s="72">
        <v>73023</v>
      </c>
      <c r="E94" s="24">
        <v>36</v>
      </c>
      <c r="F94" s="84" t="s">
        <v>5223</v>
      </c>
      <c r="G94" s="141">
        <v>4217899</v>
      </c>
      <c r="H94" s="51">
        <v>64.510000000000005</v>
      </c>
      <c r="I94" s="51">
        <f t="shared" si="2"/>
        <v>1.7919444444444446</v>
      </c>
    </row>
    <row r="95" spans="1:9" ht="26.4" x14ac:dyDescent="0.25">
      <c r="A95" s="84" t="s">
        <v>4551</v>
      </c>
      <c r="B95" s="62" t="s">
        <v>870</v>
      </c>
      <c r="C95" s="51" t="s">
        <v>478</v>
      </c>
      <c r="D95" s="72">
        <v>22061</v>
      </c>
      <c r="E95" s="24">
        <v>25</v>
      </c>
      <c r="F95" s="84" t="s">
        <v>5224</v>
      </c>
      <c r="G95" s="141">
        <v>8968116</v>
      </c>
      <c r="H95" s="51">
        <v>68.709999999999994</v>
      </c>
      <c r="I95" s="51">
        <f t="shared" si="2"/>
        <v>2.7483999999999997</v>
      </c>
    </row>
    <row r="96" spans="1:9" ht="52.8" x14ac:dyDescent="0.25">
      <c r="A96" s="84" t="s">
        <v>4552</v>
      </c>
      <c r="B96" s="84" t="s">
        <v>1550</v>
      </c>
      <c r="C96" s="51" t="s">
        <v>3493</v>
      </c>
      <c r="D96" s="72">
        <v>12700</v>
      </c>
      <c r="E96" s="24">
        <v>96</v>
      </c>
      <c r="F96" s="84" t="s">
        <v>5205</v>
      </c>
      <c r="G96" s="141">
        <v>8901284</v>
      </c>
      <c r="H96" s="51">
        <v>55.67</v>
      </c>
      <c r="I96" s="51">
        <f t="shared" si="2"/>
        <v>0.57989583333333339</v>
      </c>
    </row>
    <row r="97" spans="1:9" ht="39.6" x14ac:dyDescent="0.25">
      <c r="A97" s="84" t="s">
        <v>4553</v>
      </c>
      <c r="B97" s="84" t="s">
        <v>1551</v>
      </c>
      <c r="C97" s="51" t="s">
        <v>3493</v>
      </c>
      <c r="D97" s="72">
        <v>7738712686</v>
      </c>
      <c r="E97" s="24">
        <v>96</v>
      </c>
      <c r="F97" s="84" t="s">
        <v>5225</v>
      </c>
      <c r="G97" s="141">
        <v>8902055</v>
      </c>
      <c r="H97" s="51">
        <v>51.37</v>
      </c>
      <c r="I97" s="51">
        <f t="shared" si="2"/>
        <v>0.5351041666666666</v>
      </c>
    </row>
    <row r="98" spans="1:9" ht="39.6" x14ac:dyDescent="0.25">
      <c r="A98" s="84" t="s">
        <v>4554</v>
      </c>
      <c r="B98" s="84" t="s">
        <v>1552</v>
      </c>
      <c r="C98" s="51" t="s">
        <v>3493</v>
      </c>
      <c r="D98" s="72" t="s">
        <v>3813</v>
      </c>
      <c r="E98" s="24">
        <v>96</v>
      </c>
      <c r="F98" s="84" t="s">
        <v>5226</v>
      </c>
      <c r="G98" s="141">
        <v>8902051</v>
      </c>
      <c r="H98" s="51">
        <v>45.54</v>
      </c>
      <c r="I98" s="51">
        <f t="shared" ref="I98:I129" si="3">H98/$E98</f>
        <v>0.47437499999999999</v>
      </c>
    </row>
    <row r="99" spans="1:9" ht="66" x14ac:dyDescent="0.25">
      <c r="A99" s="84" t="s">
        <v>4555</v>
      </c>
      <c r="B99" s="85" t="s">
        <v>256</v>
      </c>
      <c r="C99" s="51" t="s">
        <v>3811</v>
      </c>
      <c r="D99" s="72">
        <v>78399</v>
      </c>
      <c r="E99" s="24">
        <v>9</v>
      </c>
      <c r="F99" s="84" t="s">
        <v>5201</v>
      </c>
      <c r="G99" s="141">
        <v>8909904</v>
      </c>
      <c r="H99" s="51">
        <v>60.4</v>
      </c>
      <c r="I99" s="51">
        <f t="shared" si="3"/>
        <v>6.7111111111111112</v>
      </c>
    </row>
    <row r="100" spans="1:9" ht="52.8" x14ac:dyDescent="0.25">
      <c r="A100" s="84" t="s">
        <v>4556</v>
      </c>
      <c r="B100" s="85" t="s">
        <v>104</v>
      </c>
      <c r="C100" s="51" t="s">
        <v>3811</v>
      </c>
      <c r="D100" s="72">
        <v>78398</v>
      </c>
      <c r="E100" s="24">
        <v>9</v>
      </c>
      <c r="F100" s="84" t="s">
        <v>5227</v>
      </c>
      <c r="G100" s="141">
        <v>8909903</v>
      </c>
      <c r="H100" s="51">
        <v>59.03</v>
      </c>
      <c r="I100" s="51">
        <f t="shared" si="3"/>
        <v>6.5588888888888892</v>
      </c>
    </row>
    <row r="101" spans="1:9" ht="39.6" x14ac:dyDescent="0.25">
      <c r="A101" s="84" t="s">
        <v>4557</v>
      </c>
      <c r="B101" s="84" t="s">
        <v>1105</v>
      </c>
      <c r="C101" s="51" t="s">
        <v>3811</v>
      </c>
      <c r="D101" s="72">
        <v>78997</v>
      </c>
      <c r="E101" s="24">
        <v>72</v>
      </c>
      <c r="F101" s="84" t="s">
        <v>5228</v>
      </c>
      <c r="G101" s="141">
        <v>8905209</v>
      </c>
      <c r="H101" s="51">
        <v>58.21</v>
      </c>
      <c r="I101" s="51">
        <f t="shared" si="3"/>
        <v>0.80847222222222226</v>
      </c>
    </row>
    <row r="102" spans="1:9" ht="66" x14ac:dyDescent="0.25">
      <c r="A102" s="84" t="s">
        <v>4558</v>
      </c>
      <c r="B102" s="84" t="s">
        <v>2668</v>
      </c>
      <c r="C102" s="51" t="s">
        <v>3814</v>
      </c>
      <c r="D102" s="72">
        <v>1188</v>
      </c>
      <c r="E102" s="24">
        <v>144</v>
      </c>
      <c r="F102" s="84" t="s">
        <v>5229</v>
      </c>
      <c r="G102" s="141">
        <v>8650000</v>
      </c>
      <c r="H102" s="51">
        <v>28.14</v>
      </c>
      <c r="I102" s="51">
        <f t="shared" si="3"/>
        <v>0.19541666666666668</v>
      </c>
    </row>
    <row r="103" spans="1:9" ht="79.2" x14ac:dyDescent="0.25">
      <c r="A103" s="84" t="s">
        <v>4559</v>
      </c>
      <c r="B103" s="84" t="s">
        <v>2669</v>
      </c>
      <c r="C103" s="51" t="s">
        <v>3815</v>
      </c>
      <c r="D103" s="72">
        <v>1189</v>
      </c>
      <c r="E103" s="24">
        <v>144</v>
      </c>
      <c r="F103" s="84" t="s">
        <v>5230</v>
      </c>
      <c r="G103" s="141">
        <v>0</v>
      </c>
      <c r="H103" s="51">
        <v>35.58</v>
      </c>
      <c r="I103" s="51">
        <f t="shared" si="3"/>
        <v>0.24708333333333332</v>
      </c>
    </row>
    <row r="104" spans="1:9" ht="92.4" x14ac:dyDescent="0.25">
      <c r="A104" s="84" t="s">
        <v>4560</v>
      </c>
      <c r="B104" s="84" t="s">
        <v>2670</v>
      </c>
      <c r="C104" s="51" t="s">
        <v>3814</v>
      </c>
      <c r="D104" s="72">
        <v>1191</v>
      </c>
      <c r="E104" s="24">
        <v>144</v>
      </c>
      <c r="F104" s="84" t="s">
        <v>5231</v>
      </c>
      <c r="G104" s="141">
        <v>8650022</v>
      </c>
      <c r="H104" s="51">
        <v>28.66</v>
      </c>
      <c r="I104" s="51">
        <f t="shared" si="3"/>
        <v>0.19902777777777778</v>
      </c>
    </row>
    <row r="105" spans="1:9" ht="92.4" x14ac:dyDescent="0.25">
      <c r="A105" s="84" t="s">
        <v>4561</v>
      </c>
      <c r="B105" s="84" t="s">
        <v>2671</v>
      </c>
      <c r="C105" s="51" t="s">
        <v>3816</v>
      </c>
      <c r="D105" s="72">
        <v>1193</v>
      </c>
      <c r="E105" s="24">
        <v>216</v>
      </c>
      <c r="F105" s="84" t="s">
        <v>5232</v>
      </c>
      <c r="G105" s="141">
        <v>0</v>
      </c>
      <c r="H105" s="51">
        <v>34.04</v>
      </c>
      <c r="I105" s="51">
        <f t="shared" si="3"/>
        <v>0.15759259259259259</v>
      </c>
    </row>
    <row r="106" spans="1:9" ht="39.6" x14ac:dyDescent="0.25">
      <c r="A106" s="84" t="s">
        <v>4562</v>
      </c>
      <c r="B106" s="84" t="s">
        <v>1106</v>
      </c>
      <c r="C106" s="51" t="s">
        <v>3811</v>
      </c>
      <c r="D106" s="72">
        <v>78985</v>
      </c>
      <c r="E106" s="24">
        <v>9</v>
      </c>
      <c r="F106" s="84" t="s">
        <v>5233</v>
      </c>
      <c r="G106" s="141">
        <v>8904580</v>
      </c>
      <c r="H106" s="51">
        <v>63.99</v>
      </c>
      <c r="I106" s="51">
        <f t="shared" si="3"/>
        <v>7.11</v>
      </c>
    </row>
    <row r="107" spans="1:9" ht="39.6" x14ac:dyDescent="0.25">
      <c r="A107" s="84" t="s">
        <v>4563</v>
      </c>
      <c r="B107" s="84" t="s">
        <v>1107</v>
      </c>
      <c r="C107" s="51" t="s">
        <v>3811</v>
      </c>
      <c r="D107" s="72">
        <v>68544</v>
      </c>
      <c r="E107" s="24">
        <v>9</v>
      </c>
      <c r="F107" s="84" t="s">
        <v>5234</v>
      </c>
      <c r="G107" s="141">
        <v>8914536</v>
      </c>
      <c r="H107" s="51">
        <v>63.22</v>
      </c>
      <c r="I107" s="51">
        <f t="shared" si="3"/>
        <v>7.0244444444444447</v>
      </c>
    </row>
    <row r="108" spans="1:9" ht="39.6" x14ac:dyDescent="0.25">
      <c r="A108" s="84" t="s">
        <v>4564</v>
      </c>
      <c r="B108" s="84" t="s">
        <v>1108</v>
      </c>
      <c r="C108" s="51" t="s">
        <v>3811</v>
      </c>
      <c r="D108" s="72">
        <v>68543</v>
      </c>
      <c r="E108" s="24">
        <v>9</v>
      </c>
      <c r="F108" s="84" t="s">
        <v>5234</v>
      </c>
      <c r="G108" s="141">
        <v>8914535</v>
      </c>
      <c r="H108" s="51">
        <v>61.77</v>
      </c>
      <c r="I108" s="51">
        <f t="shared" si="3"/>
        <v>6.8633333333333333</v>
      </c>
    </row>
    <row r="109" spans="1:9" ht="39.6" x14ac:dyDescent="0.25">
      <c r="A109" s="84" t="s">
        <v>4565</v>
      </c>
      <c r="B109" s="84" t="s">
        <v>1109</v>
      </c>
      <c r="C109" s="51" t="s">
        <v>3811</v>
      </c>
      <c r="D109" s="72">
        <v>73143</v>
      </c>
      <c r="E109" s="24">
        <v>9</v>
      </c>
      <c r="F109" s="84" t="s">
        <v>5235</v>
      </c>
      <c r="G109" s="141">
        <v>8938157</v>
      </c>
      <c r="H109" s="51">
        <v>61.07</v>
      </c>
      <c r="I109" s="51">
        <f t="shared" si="3"/>
        <v>6.7855555555555558</v>
      </c>
    </row>
    <row r="110" spans="1:9" ht="39.6" x14ac:dyDescent="0.25">
      <c r="A110" s="84" t="s">
        <v>4566</v>
      </c>
      <c r="B110" s="84" t="s">
        <v>1110</v>
      </c>
      <c r="C110" s="51" t="s">
        <v>3811</v>
      </c>
      <c r="D110" s="72">
        <v>78399</v>
      </c>
      <c r="E110" s="24">
        <v>9</v>
      </c>
      <c r="F110" s="84" t="s">
        <v>5201</v>
      </c>
      <c r="G110" s="141">
        <v>8909904</v>
      </c>
      <c r="H110" s="51">
        <v>60.4</v>
      </c>
      <c r="I110" s="51">
        <f t="shared" si="3"/>
        <v>6.7111111111111112</v>
      </c>
    </row>
    <row r="111" spans="1:9" ht="26.4" x14ac:dyDescent="0.25">
      <c r="A111" s="84" t="s">
        <v>4567</v>
      </c>
      <c r="B111" s="84" t="s">
        <v>2421</v>
      </c>
      <c r="C111" s="51" t="s">
        <v>3811</v>
      </c>
      <c r="D111" s="72">
        <v>78637</v>
      </c>
      <c r="E111" s="24">
        <v>9</v>
      </c>
      <c r="F111" s="84" t="s">
        <v>5236</v>
      </c>
      <c r="G111" s="141">
        <v>6641000</v>
      </c>
      <c r="H111" s="51">
        <v>68.040000000000006</v>
      </c>
      <c r="I111" s="51">
        <f t="shared" si="3"/>
        <v>7.5600000000000005</v>
      </c>
    </row>
    <row r="112" spans="1:9" ht="39.6" x14ac:dyDescent="0.25">
      <c r="A112" s="84" t="s">
        <v>4568</v>
      </c>
      <c r="B112" s="84" t="s">
        <v>2422</v>
      </c>
      <c r="C112" s="51" t="s">
        <v>3811</v>
      </c>
      <c r="D112" s="72">
        <v>78638</v>
      </c>
      <c r="E112" s="24">
        <v>72</v>
      </c>
      <c r="F112" s="84" t="s">
        <v>5228</v>
      </c>
      <c r="G112" s="141">
        <v>6641005</v>
      </c>
      <c r="H112" s="51">
        <v>70.239999999999995</v>
      </c>
      <c r="I112" s="51">
        <f t="shared" si="3"/>
        <v>0.97555555555555551</v>
      </c>
    </row>
    <row r="113" spans="1:9" ht="39.6" x14ac:dyDescent="0.25">
      <c r="A113" s="84" t="s">
        <v>4569</v>
      </c>
      <c r="B113" s="84" t="s">
        <v>2423</v>
      </c>
      <c r="C113" s="51" t="s">
        <v>3811</v>
      </c>
      <c r="D113" s="72">
        <v>68577</v>
      </c>
      <c r="E113" s="24">
        <v>64</v>
      </c>
      <c r="F113" s="84" t="s">
        <v>5237</v>
      </c>
      <c r="G113" s="141">
        <v>8905409</v>
      </c>
      <c r="H113" s="51">
        <v>66.27</v>
      </c>
      <c r="I113" s="51">
        <f t="shared" si="3"/>
        <v>1.0354687499999999</v>
      </c>
    </row>
    <row r="114" spans="1:9" ht="39.6" x14ac:dyDescent="0.25">
      <c r="A114" s="84" t="s">
        <v>4570</v>
      </c>
      <c r="B114" s="84" t="s">
        <v>2424</v>
      </c>
      <c r="C114" s="51" t="s">
        <v>3811</v>
      </c>
      <c r="D114" s="72">
        <v>68576</v>
      </c>
      <c r="E114" s="24">
        <v>64</v>
      </c>
      <c r="F114" s="84" t="s">
        <v>5238</v>
      </c>
      <c r="G114" s="141">
        <v>8905309</v>
      </c>
      <c r="H114" s="51">
        <v>67.61</v>
      </c>
      <c r="I114" s="51">
        <f t="shared" si="3"/>
        <v>1.05640625</v>
      </c>
    </row>
    <row r="115" spans="1:9" ht="39.6" x14ac:dyDescent="0.25">
      <c r="A115" s="84" t="s">
        <v>4571</v>
      </c>
      <c r="B115" s="84" t="s">
        <v>777</v>
      </c>
      <c r="C115" s="51" t="s">
        <v>3817</v>
      </c>
      <c r="D115" s="72" t="s">
        <v>3818</v>
      </c>
      <c r="E115" s="24">
        <v>9</v>
      </c>
      <c r="F115" s="84" t="s">
        <v>5233</v>
      </c>
      <c r="G115" s="141">
        <v>8404082</v>
      </c>
      <c r="H115" s="51">
        <v>69.400000000000006</v>
      </c>
      <c r="I115" s="51">
        <f t="shared" si="3"/>
        <v>7.7111111111111121</v>
      </c>
    </row>
    <row r="116" spans="1:9" ht="39.6" x14ac:dyDescent="0.25">
      <c r="A116" s="84" t="s">
        <v>4572</v>
      </c>
      <c r="B116" s="84" t="s">
        <v>775</v>
      </c>
      <c r="C116" s="51" t="s">
        <v>3817</v>
      </c>
      <c r="D116" s="72" t="s">
        <v>3819</v>
      </c>
      <c r="E116" s="24">
        <v>9</v>
      </c>
      <c r="F116" s="84" t="s">
        <v>5239</v>
      </c>
      <c r="G116" s="141">
        <v>8404083</v>
      </c>
      <c r="H116" s="51">
        <v>68.05</v>
      </c>
      <c r="I116" s="51">
        <f t="shared" si="3"/>
        <v>7.5611111111111109</v>
      </c>
    </row>
    <row r="117" spans="1:9" ht="39.6" x14ac:dyDescent="0.25">
      <c r="A117" s="84" t="s">
        <v>4573</v>
      </c>
      <c r="B117" s="84" t="s">
        <v>1067</v>
      </c>
      <c r="C117" s="51" t="s">
        <v>3817</v>
      </c>
      <c r="D117" s="72" t="s">
        <v>3820</v>
      </c>
      <c r="E117" s="24">
        <v>60</v>
      </c>
      <c r="F117" s="84" t="s">
        <v>5240</v>
      </c>
      <c r="G117" s="141">
        <v>8404088</v>
      </c>
      <c r="H117" s="51">
        <v>90.08</v>
      </c>
      <c r="I117" s="51">
        <f t="shared" si="3"/>
        <v>1.5013333333333334</v>
      </c>
    </row>
    <row r="118" spans="1:9" ht="39.6" x14ac:dyDescent="0.25">
      <c r="A118" s="84" t="s">
        <v>4574</v>
      </c>
      <c r="B118" s="84" t="s">
        <v>1068</v>
      </c>
      <c r="C118" s="51" t="s">
        <v>3817</v>
      </c>
      <c r="D118" s="72" t="s">
        <v>3821</v>
      </c>
      <c r="E118" s="24">
        <v>60</v>
      </c>
      <c r="F118" s="84" t="s">
        <v>5241</v>
      </c>
      <c r="G118" s="141">
        <v>8404087</v>
      </c>
      <c r="H118" s="51">
        <v>91.18</v>
      </c>
      <c r="I118" s="51">
        <f t="shared" si="3"/>
        <v>1.5196666666666667</v>
      </c>
    </row>
    <row r="119" spans="1:9" ht="39.6" x14ac:dyDescent="0.25">
      <c r="A119" s="84" t="s">
        <v>4575</v>
      </c>
      <c r="B119" s="84" t="s">
        <v>776</v>
      </c>
      <c r="C119" s="51" t="s">
        <v>3817</v>
      </c>
      <c r="D119" s="72" t="s">
        <v>3822</v>
      </c>
      <c r="E119" s="24">
        <v>40</v>
      </c>
      <c r="F119" s="84" t="s">
        <v>5242</v>
      </c>
      <c r="G119" s="141">
        <v>9911183</v>
      </c>
      <c r="H119" s="51">
        <v>60.83</v>
      </c>
      <c r="I119" s="51">
        <f t="shared" si="3"/>
        <v>1.52075</v>
      </c>
    </row>
    <row r="120" spans="1:9" ht="39.6" x14ac:dyDescent="0.25">
      <c r="A120" s="84" t="s">
        <v>4576</v>
      </c>
      <c r="B120" s="84" t="s">
        <v>785</v>
      </c>
      <c r="C120" s="51" t="s">
        <v>3817</v>
      </c>
      <c r="D120" s="72" t="s">
        <v>3823</v>
      </c>
      <c r="E120" s="24">
        <v>80</v>
      </c>
      <c r="F120" s="84" t="s">
        <v>5243</v>
      </c>
      <c r="G120" s="141">
        <v>8404046</v>
      </c>
      <c r="H120" s="51">
        <v>65.930000000000007</v>
      </c>
      <c r="I120" s="51">
        <f t="shared" si="3"/>
        <v>0.82412500000000011</v>
      </c>
    </row>
    <row r="121" spans="1:9" ht="39.6" x14ac:dyDescent="0.25">
      <c r="A121" s="84" t="s">
        <v>4577</v>
      </c>
      <c r="B121" s="85" t="s">
        <v>1554</v>
      </c>
      <c r="C121" s="51" t="s">
        <v>3824</v>
      </c>
      <c r="D121" s="72">
        <v>78379</v>
      </c>
      <c r="E121" s="24">
        <v>48</v>
      </c>
      <c r="F121" s="84" t="s">
        <v>5199</v>
      </c>
      <c r="G121" s="141">
        <v>8901414</v>
      </c>
      <c r="H121" s="51">
        <v>27.03</v>
      </c>
      <c r="I121" s="51">
        <f t="shared" si="3"/>
        <v>0.56312499999999999</v>
      </c>
    </row>
    <row r="122" spans="1:9" ht="39.6" x14ac:dyDescent="0.25">
      <c r="A122" s="84" t="s">
        <v>4578</v>
      </c>
      <c r="B122" s="85" t="s">
        <v>1555</v>
      </c>
      <c r="C122" s="51" t="s">
        <v>3824</v>
      </c>
      <c r="D122" s="72">
        <v>78378</v>
      </c>
      <c r="E122" s="24">
        <v>48</v>
      </c>
      <c r="F122" s="84" t="s">
        <v>5244</v>
      </c>
      <c r="G122" s="141">
        <v>8901415</v>
      </c>
      <c r="H122" s="51">
        <v>24.96</v>
      </c>
      <c r="I122" s="51">
        <f t="shared" si="3"/>
        <v>0.52</v>
      </c>
    </row>
    <row r="123" spans="1:9" ht="39.6" x14ac:dyDescent="0.25">
      <c r="A123" s="84" t="s">
        <v>4579</v>
      </c>
      <c r="B123" s="85" t="s">
        <v>1137</v>
      </c>
      <c r="C123" s="51" t="s">
        <v>3825</v>
      </c>
      <c r="D123" s="72">
        <v>11007771</v>
      </c>
      <c r="E123" s="24">
        <v>24</v>
      </c>
      <c r="F123" s="84" t="s">
        <v>5181</v>
      </c>
      <c r="G123" s="141">
        <v>8965014</v>
      </c>
      <c r="H123" s="51">
        <v>18.82</v>
      </c>
      <c r="I123" s="51">
        <f t="shared" si="3"/>
        <v>0.78416666666666668</v>
      </c>
    </row>
    <row r="124" spans="1:9" ht="39.6" x14ac:dyDescent="0.25">
      <c r="A124" s="84" t="s">
        <v>4580</v>
      </c>
      <c r="B124" s="84" t="s">
        <v>1138</v>
      </c>
      <c r="C124" s="51" t="s">
        <v>3825</v>
      </c>
      <c r="D124" s="72">
        <v>11007774</v>
      </c>
      <c r="E124" s="24">
        <v>24</v>
      </c>
      <c r="F124" s="84" t="s">
        <v>5181</v>
      </c>
      <c r="G124" s="141">
        <v>8965022</v>
      </c>
      <c r="H124" s="51">
        <v>18.82</v>
      </c>
      <c r="I124" s="51">
        <f t="shared" si="3"/>
        <v>0.78416666666666668</v>
      </c>
    </row>
    <row r="125" spans="1:9" ht="92.4" x14ac:dyDescent="0.25">
      <c r="A125" s="84" t="s">
        <v>4581</v>
      </c>
      <c r="B125" s="84" t="s">
        <v>5140</v>
      </c>
      <c r="C125" s="51" t="s">
        <v>3824</v>
      </c>
      <c r="D125" s="72">
        <v>78377</v>
      </c>
      <c r="E125" s="24">
        <v>24</v>
      </c>
      <c r="F125" s="84" t="s">
        <v>5179</v>
      </c>
      <c r="G125" s="141">
        <v>8901275</v>
      </c>
      <c r="H125" s="51">
        <v>18.61</v>
      </c>
      <c r="I125" s="51">
        <f t="shared" si="3"/>
        <v>0.77541666666666664</v>
      </c>
    </row>
    <row r="126" spans="1:9" ht="39.6" x14ac:dyDescent="0.25">
      <c r="A126" s="84" t="s">
        <v>4582</v>
      </c>
      <c r="B126" s="61" t="s">
        <v>1556</v>
      </c>
      <c r="C126" s="51" t="s">
        <v>3826</v>
      </c>
      <c r="D126" s="72">
        <v>25304</v>
      </c>
      <c r="E126" s="24">
        <v>96</v>
      </c>
      <c r="F126" s="84" t="s">
        <v>5245</v>
      </c>
      <c r="G126" s="141">
        <v>6549501</v>
      </c>
      <c r="H126" s="51">
        <v>67.77</v>
      </c>
      <c r="I126" s="51">
        <f t="shared" si="3"/>
        <v>0.7059375</v>
      </c>
    </row>
    <row r="127" spans="1:9" ht="39.6" x14ac:dyDescent="0.25">
      <c r="A127" s="84" t="s">
        <v>4583</v>
      </c>
      <c r="B127" s="84" t="s">
        <v>2651</v>
      </c>
      <c r="C127" s="51" t="s">
        <v>3827</v>
      </c>
      <c r="D127" s="72">
        <v>70004</v>
      </c>
      <c r="E127" s="24">
        <v>80</v>
      </c>
      <c r="F127" s="84" t="s">
        <v>5194</v>
      </c>
      <c r="G127" s="141">
        <v>0</v>
      </c>
      <c r="H127" s="51">
        <v>72.540000000000006</v>
      </c>
      <c r="I127" s="51">
        <f t="shared" si="3"/>
        <v>0.90675000000000006</v>
      </c>
    </row>
    <row r="128" spans="1:9" ht="39.6" x14ac:dyDescent="0.25">
      <c r="A128" s="84" t="s">
        <v>4584</v>
      </c>
      <c r="B128" s="84" t="s">
        <v>2652</v>
      </c>
      <c r="C128" s="51" t="s">
        <v>3828</v>
      </c>
      <c r="D128" s="72">
        <v>70006</v>
      </c>
      <c r="E128" s="24">
        <v>80</v>
      </c>
      <c r="F128" s="84" t="s">
        <v>5194</v>
      </c>
      <c r="G128" s="141">
        <v>0</v>
      </c>
      <c r="H128" s="51">
        <v>74.52</v>
      </c>
      <c r="I128" s="51">
        <f t="shared" si="3"/>
        <v>0.93149999999999999</v>
      </c>
    </row>
    <row r="129" spans="1:9" ht="52.8" x14ac:dyDescent="0.25">
      <c r="A129" s="84" t="s">
        <v>4585</v>
      </c>
      <c r="B129" s="85" t="s">
        <v>1111</v>
      </c>
      <c r="C129" s="51" t="s">
        <v>3829</v>
      </c>
      <c r="D129" s="72" t="s">
        <v>3830</v>
      </c>
      <c r="E129" s="24">
        <v>108</v>
      </c>
      <c r="F129" s="84" t="s">
        <v>5246</v>
      </c>
      <c r="G129" s="141">
        <v>9385893</v>
      </c>
      <c r="H129" s="51">
        <v>42.31</v>
      </c>
      <c r="I129" s="51">
        <f t="shared" si="3"/>
        <v>0.39175925925925931</v>
      </c>
    </row>
    <row r="130" spans="1:9" ht="39.6" x14ac:dyDescent="0.25">
      <c r="A130" s="84" t="s">
        <v>4586</v>
      </c>
      <c r="B130" s="85" t="s">
        <v>1557</v>
      </c>
      <c r="C130" s="51" t="s">
        <v>3824</v>
      </c>
      <c r="D130" s="72">
        <v>78362</v>
      </c>
      <c r="E130" s="24">
        <v>96</v>
      </c>
      <c r="F130" s="84" t="s">
        <v>5247</v>
      </c>
      <c r="G130" s="141">
        <v>8902546</v>
      </c>
      <c r="H130" s="51">
        <v>43.49</v>
      </c>
      <c r="I130" s="51">
        <f t="shared" ref="I130:I149" si="4">H130/$E130</f>
        <v>0.45302083333333337</v>
      </c>
    </row>
    <row r="131" spans="1:9" ht="105.6" x14ac:dyDescent="0.25">
      <c r="A131" s="84" t="s">
        <v>4587</v>
      </c>
      <c r="B131" s="85" t="s">
        <v>5141</v>
      </c>
      <c r="C131" s="51" t="s">
        <v>3831</v>
      </c>
      <c r="D131" s="72" t="s">
        <v>3832</v>
      </c>
      <c r="E131" s="24">
        <v>415</v>
      </c>
      <c r="F131" s="84" t="s">
        <v>5248</v>
      </c>
      <c r="G131" s="141">
        <v>8650101</v>
      </c>
      <c r="H131" s="51">
        <v>50.25</v>
      </c>
      <c r="I131" s="51">
        <f t="shared" si="4"/>
        <v>0.12108433734939759</v>
      </c>
    </row>
    <row r="132" spans="1:9" ht="39.6" x14ac:dyDescent="0.25">
      <c r="A132" s="84" t="s">
        <v>4588</v>
      </c>
      <c r="B132" s="61" t="s">
        <v>388</v>
      </c>
      <c r="C132" s="51" t="s">
        <v>3769</v>
      </c>
      <c r="D132" s="72">
        <v>3729</v>
      </c>
      <c r="E132" s="24">
        <v>300</v>
      </c>
      <c r="F132" s="84" t="s">
        <v>5249</v>
      </c>
      <c r="G132" s="141">
        <v>114040</v>
      </c>
      <c r="H132" s="51">
        <v>35.9</v>
      </c>
      <c r="I132" s="51">
        <f t="shared" si="4"/>
        <v>0.11966666666666666</v>
      </c>
    </row>
    <row r="133" spans="1:9" ht="39.6" x14ac:dyDescent="0.25">
      <c r="A133" s="84" t="s">
        <v>4589</v>
      </c>
      <c r="B133" s="61" t="s">
        <v>406</v>
      </c>
      <c r="C133" s="51" t="s">
        <v>389</v>
      </c>
      <c r="D133" s="72" t="s">
        <v>3833</v>
      </c>
      <c r="E133" s="24">
        <v>192</v>
      </c>
      <c r="F133" s="84" t="s">
        <v>5250</v>
      </c>
      <c r="G133" s="141">
        <v>8931215</v>
      </c>
      <c r="H133" s="51">
        <v>42.05</v>
      </c>
      <c r="I133" s="51">
        <f t="shared" si="4"/>
        <v>0.21901041666666665</v>
      </c>
    </row>
    <row r="134" spans="1:9" ht="52.8" x14ac:dyDescent="0.25">
      <c r="A134" s="84" t="s">
        <v>4590</v>
      </c>
      <c r="B134" s="84" t="s">
        <v>786</v>
      </c>
      <c r="C134" s="51" t="s">
        <v>389</v>
      </c>
      <c r="D134" s="72" t="s">
        <v>4394</v>
      </c>
      <c r="E134" s="24">
        <v>24</v>
      </c>
      <c r="F134" s="84" t="s">
        <v>5251</v>
      </c>
      <c r="G134" s="141">
        <v>8922339</v>
      </c>
      <c r="H134" s="51">
        <v>54.72</v>
      </c>
      <c r="I134" s="51">
        <f t="shared" si="4"/>
        <v>2.2799999999999998</v>
      </c>
    </row>
    <row r="135" spans="1:9" ht="132" x14ac:dyDescent="0.25">
      <c r="A135" s="84" t="s">
        <v>4591</v>
      </c>
      <c r="B135" s="84" t="s">
        <v>2621</v>
      </c>
      <c r="C135" s="51" t="s">
        <v>3834</v>
      </c>
      <c r="D135" s="72">
        <v>25325</v>
      </c>
      <c r="E135" s="24">
        <v>96</v>
      </c>
      <c r="F135" s="84" t="s">
        <v>5252</v>
      </c>
      <c r="G135" s="141">
        <v>0</v>
      </c>
      <c r="H135" s="51">
        <v>48.58</v>
      </c>
      <c r="I135" s="51">
        <f t="shared" si="4"/>
        <v>0.50604166666666661</v>
      </c>
    </row>
    <row r="136" spans="1:9" ht="118.8" x14ac:dyDescent="0.25">
      <c r="A136" s="84" t="s">
        <v>4592</v>
      </c>
      <c r="B136" s="84" t="s">
        <v>2622</v>
      </c>
      <c r="C136" s="51" t="s">
        <v>389</v>
      </c>
      <c r="D136" s="72">
        <v>3882928</v>
      </c>
      <c r="E136" s="24">
        <v>96</v>
      </c>
      <c r="F136" s="84" t="s">
        <v>5179</v>
      </c>
      <c r="G136" s="141">
        <v>8868663</v>
      </c>
      <c r="H136" s="51">
        <v>62.59</v>
      </c>
      <c r="I136" s="51">
        <f t="shared" si="4"/>
        <v>0.65197916666666667</v>
      </c>
    </row>
    <row r="137" spans="1:9" ht="79.2" x14ac:dyDescent="0.25">
      <c r="A137" s="84" t="s">
        <v>4593</v>
      </c>
      <c r="B137" s="84" t="s">
        <v>7808</v>
      </c>
      <c r="C137" s="51" t="s">
        <v>3835</v>
      </c>
      <c r="D137" s="72" t="s">
        <v>3836</v>
      </c>
      <c r="E137" s="24">
        <v>10</v>
      </c>
      <c r="F137" s="84" t="s">
        <v>5174</v>
      </c>
      <c r="G137" s="141">
        <v>11425</v>
      </c>
      <c r="H137" s="51">
        <v>36.44</v>
      </c>
      <c r="I137" s="51">
        <f t="shared" si="4"/>
        <v>3.6439999999999997</v>
      </c>
    </row>
    <row r="138" spans="1:9" ht="66" x14ac:dyDescent="0.25">
      <c r="A138" s="84" t="s">
        <v>4594</v>
      </c>
      <c r="B138" s="84" t="s">
        <v>5142</v>
      </c>
      <c r="C138" s="51" t="s">
        <v>3837</v>
      </c>
      <c r="D138" s="72">
        <v>38001</v>
      </c>
      <c r="E138" s="24">
        <v>10</v>
      </c>
      <c r="F138" s="84" t="s">
        <v>5174</v>
      </c>
      <c r="G138" s="141">
        <v>0</v>
      </c>
      <c r="H138" s="51">
        <v>37.21</v>
      </c>
      <c r="I138" s="51">
        <f t="shared" si="4"/>
        <v>3.7210000000000001</v>
      </c>
    </row>
    <row r="139" spans="1:9" ht="66" x14ac:dyDescent="0.25">
      <c r="A139" s="84" t="s">
        <v>4595</v>
      </c>
      <c r="B139" s="84" t="s">
        <v>5143</v>
      </c>
      <c r="C139" s="51" t="s">
        <v>389</v>
      </c>
      <c r="D139" s="72" t="s">
        <v>3838</v>
      </c>
      <c r="E139" s="24">
        <v>750</v>
      </c>
      <c r="F139" s="84" t="s">
        <v>5253</v>
      </c>
      <c r="G139" s="141">
        <v>9011084</v>
      </c>
      <c r="H139" s="51">
        <v>60.02</v>
      </c>
      <c r="I139" s="51">
        <f t="shared" si="4"/>
        <v>8.0026666666666676E-2</v>
      </c>
    </row>
    <row r="140" spans="1:9" ht="132" x14ac:dyDescent="0.25">
      <c r="A140" s="84" t="s">
        <v>4596</v>
      </c>
      <c r="B140" s="84" t="s">
        <v>5144</v>
      </c>
      <c r="C140" s="51" t="s">
        <v>389</v>
      </c>
      <c r="D140" s="72" t="s">
        <v>3839</v>
      </c>
      <c r="E140" s="24">
        <v>150</v>
      </c>
      <c r="F140" s="84" t="s">
        <v>5254</v>
      </c>
      <c r="G140" s="141">
        <v>8868056</v>
      </c>
      <c r="H140" s="51">
        <v>70.099999999999994</v>
      </c>
      <c r="I140" s="51">
        <f t="shared" si="4"/>
        <v>0.46733333333333332</v>
      </c>
    </row>
    <row r="141" spans="1:9" ht="39.6" x14ac:dyDescent="0.25">
      <c r="A141" s="84" t="s">
        <v>4597</v>
      </c>
      <c r="B141" s="84" t="s">
        <v>1587</v>
      </c>
      <c r="C141" s="51" t="s">
        <v>389</v>
      </c>
      <c r="D141" s="72" t="s">
        <v>3840</v>
      </c>
      <c r="E141" s="24">
        <v>150</v>
      </c>
      <c r="F141" s="84" t="s">
        <v>5255</v>
      </c>
      <c r="G141" s="141">
        <v>9011077</v>
      </c>
      <c r="H141" s="51">
        <v>58.66</v>
      </c>
      <c r="I141" s="51">
        <f t="shared" si="4"/>
        <v>0.39106666666666662</v>
      </c>
    </row>
    <row r="142" spans="1:9" ht="79.2" x14ac:dyDescent="0.25">
      <c r="A142" s="84" t="s">
        <v>4598</v>
      </c>
      <c r="B142" s="84" t="s">
        <v>2623</v>
      </c>
      <c r="C142" s="51" t="s">
        <v>389</v>
      </c>
      <c r="D142" s="72" t="s">
        <v>3841</v>
      </c>
      <c r="E142" s="24">
        <v>450</v>
      </c>
      <c r="F142" s="84" t="s">
        <v>5256</v>
      </c>
      <c r="G142" s="141">
        <v>9011088</v>
      </c>
      <c r="H142" s="51">
        <v>58.37</v>
      </c>
      <c r="I142" s="51">
        <f t="shared" si="4"/>
        <v>0.12971111111111111</v>
      </c>
    </row>
    <row r="143" spans="1:9" ht="184.8" x14ac:dyDescent="0.25">
      <c r="A143" s="84" t="s">
        <v>4599</v>
      </c>
      <c r="B143" s="84" t="s">
        <v>5145</v>
      </c>
      <c r="C143" s="51" t="s">
        <v>389</v>
      </c>
      <c r="D143" s="72" t="s">
        <v>3842</v>
      </c>
      <c r="E143" s="24">
        <v>450</v>
      </c>
      <c r="F143" s="84" t="s">
        <v>5256</v>
      </c>
      <c r="G143" s="141">
        <v>9011083</v>
      </c>
      <c r="H143" s="51">
        <v>73.06</v>
      </c>
      <c r="I143" s="51">
        <f t="shared" si="4"/>
        <v>0.16235555555555556</v>
      </c>
    </row>
    <row r="144" spans="1:9" ht="145.19999999999999" x14ac:dyDescent="0.25">
      <c r="A144" s="84" t="s">
        <v>4600</v>
      </c>
      <c r="B144" s="84" t="s">
        <v>2624</v>
      </c>
      <c r="C144" s="51" t="s">
        <v>3843</v>
      </c>
      <c r="D144" s="72" t="s">
        <v>4395</v>
      </c>
      <c r="E144" s="24">
        <v>40</v>
      </c>
      <c r="F144" s="84" t="s">
        <v>5180</v>
      </c>
      <c r="G144" s="141">
        <v>5438245</v>
      </c>
      <c r="H144" s="51">
        <v>76.400000000000006</v>
      </c>
      <c r="I144" s="51">
        <f t="shared" si="4"/>
        <v>1.9100000000000001</v>
      </c>
    </row>
    <row r="145" spans="1:9" ht="132" x14ac:dyDescent="0.25">
      <c r="A145" s="84" t="s">
        <v>4601</v>
      </c>
      <c r="B145" s="84" t="s">
        <v>5146</v>
      </c>
      <c r="C145" s="51" t="s">
        <v>3774</v>
      </c>
      <c r="D145" s="72">
        <v>14110</v>
      </c>
      <c r="E145" s="24">
        <v>40</v>
      </c>
      <c r="F145" s="84" t="s">
        <v>5174</v>
      </c>
      <c r="G145" s="141">
        <v>8871022</v>
      </c>
      <c r="H145" s="51">
        <v>34.4</v>
      </c>
      <c r="I145" s="51">
        <f t="shared" si="4"/>
        <v>0.86</v>
      </c>
    </row>
    <row r="146" spans="1:9" ht="39.6" x14ac:dyDescent="0.25">
      <c r="A146" s="84" t="s">
        <v>4602</v>
      </c>
      <c r="B146" s="85" t="s">
        <v>4417</v>
      </c>
      <c r="C146" s="51" t="s">
        <v>3774</v>
      </c>
      <c r="D146" s="72">
        <v>66141</v>
      </c>
      <c r="E146" s="24">
        <v>38</v>
      </c>
      <c r="F146" s="84" t="s">
        <v>5181</v>
      </c>
      <c r="G146" s="141">
        <v>1030033</v>
      </c>
      <c r="H146" s="51">
        <v>39.549999999999997</v>
      </c>
      <c r="I146" s="51">
        <f t="shared" si="4"/>
        <v>1.0407894736842105</v>
      </c>
    </row>
    <row r="147" spans="1:9" ht="132" x14ac:dyDescent="0.25">
      <c r="A147" s="84" t="s">
        <v>4603</v>
      </c>
      <c r="B147" s="84" t="s">
        <v>5147</v>
      </c>
      <c r="C147" s="51" t="s">
        <v>389</v>
      </c>
      <c r="D147" s="72">
        <v>8335928</v>
      </c>
      <c r="E147" s="24">
        <v>10</v>
      </c>
      <c r="F147" s="84" t="s">
        <v>5174</v>
      </c>
      <c r="G147" s="141">
        <v>8867343</v>
      </c>
      <c r="H147" s="51">
        <v>25.88</v>
      </c>
      <c r="I147" s="51">
        <f t="shared" si="4"/>
        <v>2.5880000000000001</v>
      </c>
    </row>
    <row r="148" spans="1:9" ht="132" x14ac:dyDescent="0.25">
      <c r="A148" s="84" t="s">
        <v>4604</v>
      </c>
      <c r="B148" s="84" t="s">
        <v>5148</v>
      </c>
      <c r="C148" s="51" t="s">
        <v>3763</v>
      </c>
      <c r="D148" s="72">
        <v>9835</v>
      </c>
      <c r="E148" s="24">
        <v>100</v>
      </c>
      <c r="F148" s="84" t="s">
        <v>5196</v>
      </c>
      <c r="G148" s="141">
        <v>8668782</v>
      </c>
      <c r="H148" s="51">
        <v>31.45</v>
      </c>
      <c r="I148" s="51">
        <f t="shared" si="4"/>
        <v>0.3145</v>
      </c>
    </row>
    <row r="149" spans="1:9" ht="26.4" x14ac:dyDescent="0.25">
      <c r="A149" s="84" t="s">
        <v>4605</v>
      </c>
      <c r="B149" s="84" t="s">
        <v>783</v>
      </c>
      <c r="C149" s="51" t="s">
        <v>389</v>
      </c>
      <c r="D149" s="72" t="s">
        <v>3844</v>
      </c>
      <c r="E149" s="24">
        <v>300</v>
      </c>
      <c r="F149" s="84" t="s">
        <v>5249</v>
      </c>
      <c r="G149" s="141">
        <v>8931216</v>
      </c>
      <c r="H149" s="51">
        <v>45.16</v>
      </c>
      <c r="I149" s="51">
        <f t="shared" si="4"/>
        <v>0.15053333333333332</v>
      </c>
    </row>
    <row r="150" spans="1:9" ht="39.6" x14ac:dyDescent="0.25">
      <c r="A150" s="84" t="s">
        <v>4606</v>
      </c>
      <c r="B150" s="61" t="s">
        <v>407</v>
      </c>
      <c r="C150" s="51" t="s">
        <v>3845</v>
      </c>
      <c r="D150" s="72" t="s">
        <v>4396</v>
      </c>
      <c r="E150" s="24">
        <v>10</v>
      </c>
      <c r="F150" s="84" t="s">
        <v>5180</v>
      </c>
      <c r="G150" s="141">
        <v>5407106</v>
      </c>
      <c r="H150" s="51">
        <v>17.100000000000001</v>
      </c>
      <c r="I150" s="51">
        <v>17.100000000000001</v>
      </c>
    </row>
    <row r="151" spans="1:9" ht="66" x14ac:dyDescent="0.25">
      <c r="A151" s="84" t="s">
        <v>4607</v>
      </c>
      <c r="B151" s="85" t="s">
        <v>390</v>
      </c>
      <c r="C151" s="51" t="s">
        <v>3765</v>
      </c>
      <c r="D151" s="72" t="s">
        <v>3846</v>
      </c>
      <c r="E151" s="24">
        <v>25</v>
      </c>
      <c r="F151" s="84" t="s">
        <v>5257</v>
      </c>
      <c r="G151" s="141">
        <v>8930003</v>
      </c>
      <c r="H151" s="51">
        <v>3</v>
      </c>
      <c r="I151" s="51">
        <f t="shared" ref="I151:I182" si="5">H151/$E151</f>
        <v>0.12</v>
      </c>
    </row>
    <row r="152" spans="1:9" ht="171.6" x14ac:dyDescent="0.25">
      <c r="A152" s="84" t="s">
        <v>4608</v>
      </c>
      <c r="B152" s="85" t="s">
        <v>5149</v>
      </c>
      <c r="C152" s="51" t="s">
        <v>3847</v>
      </c>
      <c r="D152" s="72">
        <v>61210</v>
      </c>
      <c r="E152" s="24">
        <v>790</v>
      </c>
      <c r="F152" s="84" t="s">
        <v>5258</v>
      </c>
      <c r="G152" s="141">
        <v>8869087</v>
      </c>
      <c r="H152" s="51">
        <v>62.62</v>
      </c>
      <c r="I152" s="51">
        <f t="shared" si="5"/>
        <v>7.9265822784810119E-2</v>
      </c>
    </row>
    <row r="153" spans="1:9" ht="39.6" x14ac:dyDescent="0.25">
      <c r="A153" s="84" t="s">
        <v>4609</v>
      </c>
      <c r="B153" s="84" t="s">
        <v>1586</v>
      </c>
      <c r="C153" s="51" t="s">
        <v>389</v>
      </c>
      <c r="D153" s="72" t="s">
        <v>3838</v>
      </c>
      <c r="E153" s="24">
        <v>750</v>
      </c>
      <c r="F153" s="84" t="s">
        <v>5253</v>
      </c>
      <c r="G153" s="141">
        <v>9011084</v>
      </c>
      <c r="H153" s="51">
        <v>60.02</v>
      </c>
      <c r="I153" s="51">
        <f t="shared" si="5"/>
        <v>8.0026666666666676E-2</v>
      </c>
    </row>
    <row r="154" spans="1:9" ht="39.6" x14ac:dyDescent="0.25">
      <c r="A154" s="84" t="s">
        <v>4610</v>
      </c>
      <c r="B154" s="84" t="s">
        <v>1198</v>
      </c>
      <c r="C154" s="51" t="s">
        <v>3847</v>
      </c>
      <c r="D154" s="72">
        <v>26624</v>
      </c>
      <c r="E154" s="24">
        <v>30</v>
      </c>
      <c r="F154" s="84" t="s">
        <v>5174</v>
      </c>
      <c r="G154" s="141">
        <v>8878641</v>
      </c>
      <c r="H154" s="51">
        <v>85.45</v>
      </c>
      <c r="I154" s="51">
        <f t="shared" si="5"/>
        <v>2.8483333333333336</v>
      </c>
    </row>
    <row r="155" spans="1:9" ht="26.4" x14ac:dyDescent="0.25">
      <c r="A155" s="84" t="s">
        <v>4611</v>
      </c>
      <c r="B155" s="84" t="s">
        <v>1037</v>
      </c>
      <c r="C155" s="51" t="s">
        <v>389</v>
      </c>
      <c r="D155" s="72" t="s">
        <v>3848</v>
      </c>
      <c r="E155" s="24">
        <v>12</v>
      </c>
      <c r="F155" s="84" t="s">
        <v>5190</v>
      </c>
      <c r="G155" s="141">
        <v>9900020</v>
      </c>
      <c r="H155" s="51">
        <v>37.869999999999997</v>
      </c>
      <c r="I155" s="51">
        <f t="shared" si="5"/>
        <v>3.1558333333333333</v>
      </c>
    </row>
    <row r="156" spans="1:9" ht="39.6" x14ac:dyDescent="0.25">
      <c r="A156" s="84" t="s">
        <v>4612</v>
      </c>
      <c r="B156" s="84" t="s">
        <v>1584</v>
      </c>
      <c r="C156" s="51" t="s">
        <v>389</v>
      </c>
      <c r="D156" s="72" t="s">
        <v>3849</v>
      </c>
      <c r="E156" s="24">
        <v>720</v>
      </c>
      <c r="F156" s="84" t="s">
        <v>5259</v>
      </c>
      <c r="G156" s="141">
        <v>8868059</v>
      </c>
      <c r="H156" s="51">
        <v>54.14</v>
      </c>
      <c r="I156" s="51">
        <f t="shared" si="5"/>
        <v>7.5194444444444439E-2</v>
      </c>
    </row>
    <row r="157" spans="1:9" ht="26.4" x14ac:dyDescent="0.25">
      <c r="A157" s="84" t="s">
        <v>4613</v>
      </c>
      <c r="B157" s="84" t="s">
        <v>549</v>
      </c>
      <c r="C157" s="51" t="s">
        <v>389</v>
      </c>
      <c r="D157" s="72" t="s">
        <v>3850</v>
      </c>
      <c r="E157" s="24">
        <v>10</v>
      </c>
      <c r="F157" s="84" t="s">
        <v>5180</v>
      </c>
      <c r="G157" s="141">
        <v>8878541</v>
      </c>
      <c r="H157" s="51">
        <v>28.68</v>
      </c>
      <c r="I157" s="51">
        <f t="shared" si="5"/>
        <v>2.8679999999999999</v>
      </c>
    </row>
    <row r="158" spans="1:9" ht="39.6" x14ac:dyDescent="0.25">
      <c r="A158" s="84" t="s">
        <v>4614</v>
      </c>
      <c r="B158" s="84" t="s">
        <v>1588</v>
      </c>
      <c r="C158" s="51" t="s">
        <v>389</v>
      </c>
      <c r="D158" s="72" t="s">
        <v>3851</v>
      </c>
      <c r="E158" s="24">
        <v>150</v>
      </c>
      <c r="F158" s="84" t="s">
        <v>5255</v>
      </c>
      <c r="G158" s="141">
        <v>9011076</v>
      </c>
      <c r="H158" s="51">
        <v>60.04</v>
      </c>
      <c r="I158" s="51">
        <f t="shared" si="5"/>
        <v>0.40026666666666666</v>
      </c>
    </row>
    <row r="159" spans="1:9" ht="39.6" x14ac:dyDescent="0.25">
      <c r="A159" s="84" t="s">
        <v>4615</v>
      </c>
      <c r="B159" s="84" t="s">
        <v>1591</v>
      </c>
      <c r="C159" s="51" t="s">
        <v>389</v>
      </c>
      <c r="D159" s="72" t="s">
        <v>3852</v>
      </c>
      <c r="E159" s="24">
        <v>378</v>
      </c>
      <c r="F159" s="84" t="s">
        <v>5260</v>
      </c>
      <c r="G159" s="141">
        <v>8898155</v>
      </c>
      <c r="H159" s="51">
        <v>104.06</v>
      </c>
      <c r="I159" s="51">
        <f t="shared" si="5"/>
        <v>0.27529100529100531</v>
      </c>
    </row>
    <row r="160" spans="1:9" ht="39.6" x14ac:dyDescent="0.25">
      <c r="A160" s="84" t="s">
        <v>4616</v>
      </c>
      <c r="B160" s="84" t="s">
        <v>1592</v>
      </c>
      <c r="C160" s="51" t="s">
        <v>3853</v>
      </c>
      <c r="D160" s="72">
        <v>7518</v>
      </c>
      <c r="E160" s="24">
        <v>30</v>
      </c>
      <c r="F160" s="84" t="s">
        <v>5261</v>
      </c>
      <c r="G160" s="141">
        <v>9019088</v>
      </c>
      <c r="H160" s="51">
        <v>97.86</v>
      </c>
      <c r="I160" s="51">
        <f t="shared" si="5"/>
        <v>3.262</v>
      </c>
    </row>
    <row r="161" spans="1:9" ht="52.8" x14ac:dyDescent="0.25">
      <c r="A161" s="84" t="s">
        <v>4617</v>
      </c>
      <c r="B161" s="84" t="s">
        <v>2592</v>
      </c>
      <c r="C161" s="51" t="s">
        <v>3854</v>
      </c>
      <c r="D161" s="72">
        <v>3122</v>
      </c>
      <c r="E161" s="24">
        <v>6</v>
      </c>
      <c r="F161" s="84" t="s">
        <v>5262</v>
      </c>
      <c r="G161" s="141">
        <v>3221231</v>
      </c>
      <c r="H161" s="51">
        <v>37.049999999999997</v>
      </c>
      <c r="I161" s="51">
        <f t="shared" si="5"/>
        <v>6.1749999999999998</v>
      </c>
    </row>
    <row r="162" spans="1:9" ht="39.6" x14ac:dyDescent="0.25">
      <c r="A162" s="84" t="s">
        <v>4618</v>
      </c>
      <c r="B162" s="84" t="s">
        <v>1595</v>
      </c>
      <c r="C162" s="51" t="s">
        <v>389</v>
      </c>
      <c r="D162" s="72">
        <v>9459928</v>
      </c>
      <c r="E162" s="24">
        <v>64</v>
      </c>
      <c r="F162" s="84" t="s">
        <v>5204</v>
      </c>
      <c r="G162" s="141">
        <v>8978637</v>
      </c>
      <c r="H162" s="51">
        <v>44.47</v>
      </c>
      <c r="I162" s="51">
        <f t="shared" si="5"/>
        <v>0.69484374999999998</v>
      </c>
    </row>
    <row r="163" spans="1:9" ht="26.4" x14ac:dyDescent="0.25">
      <c r="A163" s="84" t="s">
        <v>4619</v>
      </c>
      <c r="B163" s="84" t="s">
        <v>543</v>
      </c>
      <c r="C163" s="51" t="s">
        <v>389</v>
      </c>
      <c r="D163" s="72" t="s">
        <v>3855</v>
      </c>
      <c r="E163" s="24">
        <v>174</v>
      </c>
      <c r="F163" s="84" t="s">
        <v>5263</v>
      </c>
      <c r="G163" s="141">
        <v>8868238</v>
      </c>
      <c r="H163" s="51">
        <v>98.5</v>
      </c>
      <c r="I163" s="51">
        <f t="shared" si="5"/>
        <v>0.56609195402298851</v>
      </c>
    </row>
    <row r="164" spans="1:9" ht="26.4" x14ac:dyDescent="0.25">
      <c r="A164" s="84" t="s">
        <v>4620</v>
      </c>
      <c r="B164" s="84" t="s">
        <v>1086</v>
      </c>
      <c r="C164" s="51" t="s">
        <v>389</v>
      </c>
      <c r="D164" s="72" t="s">
        <v>3856</v>
      </c>
      <c r="E164" s="24">
        <v>20</v>
      </c>
      <c r="F164" s="84" t="s">
        <v>5174</v>
      </c>
      <c r="G164" s="141">
        <v>9010058</v>
      </c>
      <c r="H164" s="51">
        <v>49.1</v>
      </c>
      <c r="I164" s="51">
        <f t="shared" si="5"/>
        <v>2.4550000000000001</v>
      </c>
    </row>
    <row r="165" spans="1:9" ht="39.6" x14ac:dyDescent="0.25">
      <c r="A165" s="84" t="s">
        <v>4621</v>
      </c>
      <c r="B165" s="84" t="s">
        <v>1596</v>
      </c>
      <c r="C165" s="51" t="s">
        <v>389</v>
      </c>
      <c r="D165" s="72" t="s">
        <v>3857</v>
      </c>
      <c r="E165" s="24">
        <v>72</v>
      </c>
      <c r="F165" s="84" t="s">
        <v>5231</v>
      </c>
      <c r="G165" s="141">
        <v>8974537</v>
      </c>
      <c r="H165" s="51">
        <v>19.5</v>
      </c>
      <c r="I165" s="51">
        <f t="shared" si="5"/>
        <v>0.27083333333333331</v>
      </c>
    </row>
    <row r="166" spans="1:9" ht="39.6" x14ac:dyDescent="0.25">
      <c r="A166" s="84" t="s">
        <v>4622</v>
      </c>
      <c r="B166" s="84" t="s">
        <v>1600</v>
      </c>
      <c r="C166" s="51" t="s">
        <v>389</v>
      </c>
      <c r="D166" s="72">
        <v>5985928</v>
      </c>
      <c r="E166" s="24">
        <v>10</v>
      </c>
      <c r="F166" s="84" t="s">
        <v>5174</v>
      </c>
      <c r="G166" s="141">
        <v>9392544</v>
      </c>
      <c r="H166" s="51">
        <v>40.24</v>
      </c>
      <c r="I166" s="51">
        <f t="shared" si="5"/>
        <v>4.024</v>
      </c>
    </row>
    <row r="167" spans="1:9" ht="39.6" x14ac:dyDescent="0.25">
      <c r="A167" s="84" t="s">
        <v>4623</v>
      </c>
      <c r="B167" s="84" t="s">
        <v>1601</v>
      </c>
      <c r="C167" s="51" t="s">
        <v>3858</v>
      </c>
      <c r="D167" s="72" t="s">
        <v>3859</v>
      </c>
      <c r="E167" s="24">
        <v>10</v>
      </c>
      <c r="F167" s="84" t="s">
        <v>5174</v>
      </c>
      <c r="G167" s="141">
        <v>8971630</v>
      </c>
      <c r="H167" s="51">
        <v>32.99</v>
      </c>
      <c r="I167" s="51">
        <f t="shared" si="5"/>
        <v>3.2990000000000004</v>
      </c>
    </row>
    <row r="168" spans="1:9" ht="39.6" x14ac:dyDescent="0.25">
      <c r="A168" s="84" t="s">
        <v>4624</v>
      </c>
      <c r="B168" s="84" t="s">
        <v>1196</v>
      </c>
      <c r="C168" s="51" t="s">
        <v>3775</v>
      </c>
      <c r="D168" s="72">
        <v>110452</v>
      </c>
      <c r="E168" s="24">
        <v>30</v>
      </c>
      <c r="F168" s="84" t="s">
        <v>5261</v>
      </c>
      <c r="G168" s="141">
        <v>8868509</v>
      </c>
      <c r="H168" s="51">
        <v>78.69</v>
      </c>
      <c r="I168" s="51">
        <f t="shared" si="5"/>
        <v>2.6229999999999998</v>
      </c>
    </row>
    <row r="169" spans="1:9" ht="52.8" x14ac:dyDescent="0.25">
      <c r="A169" s="84" t="s">
        <v>4625</v>
      </c>
      <c r="B169" s="84" t="s">
        <v>1199</v>
      </c>
      <c r="C169" s="51" t="s">
        <v>3775</v>
      </c>
      <c r="D169" s="72">
        <v>6654</v>
      </c>
      <c r="E169" s="24">
        <v>156</v>
      </c>
      <c r="F169" s="84" t="s">
        <v>5264</v>
      </c>
      <c r="G169" s="141">
        <v>8867565</v>
      </c>
      <c r="H169" s="51">
        <v>62.78</v>
      </c>
      <c r="I169" s="51">
        <f t="shared" si="5"/>
        <v>0.40243589743589742</v>
      </c>
    </row>
    <row r="170" spans="1:9" ht="26.4" x14ac:dyDescent="0.25">
      <c r="A170" s="84" t="s">
        <v>4626</v>
      </c>
      <c r="B170" s="84" t="s">
        <v>546</v>
      </c>
      <c r="C170" s="51" t="s">
        <v>3860</v>
      </c>
      <c r="D170" s="72">
        <v>111348</v>
      </c>
      <c r="E170" s="24">
        <v>10</v>
      </c>
      <c r="F170" s="84" t="s">
        <v>5265</v>
      </c>
      <c r="G170" s="141">
        <v>8878246</v>
      </c>
      <c r="H170" s="51">
        <v>41.18</v>
      </c>
      <c r="I170" s="51">
        <f t="shared" si="5"/>
        <v>4.1180000000000003</v>
      </c>
    </row>
    <row r="171" spans="1:9" ht="105.6" x14ac:dyDescent="0.25">
      <c r="A171" s="84" t="s">
        <v>4627</v>
      </c>
      <c r="B171" s="85" t="s">
        <v>375</v>
      </c>
      <c r="C171" s="51" t="s">
        <v>3847</v>
      </c>
      <c r="D171" s="72">
        <v>26624</v>
      </c>
      <c r="E171" s="24">
        <v>30</v>
      </c>
      <c r="F171" s="84" t="s">
        <v>5174</v>
      </c>
      <c r="G171" s="141">
        <v>8878641</v>
      </c>
      <c r="H171" s="51">
        <v>85.45</v>
      </c>
      <c r="I171" s="51">
        <f t="shared" si="5"/>
        <v>2.8483333333333336</v>
      </c>
    </row>
    <row r="172" spans="1:9" ht="79.2" x14ac:dyDescent="0.25">
      <c r="A172" s="84" t="s">
        <v>4628</v>
      </c>
      <c r="B172" s="84" t="s">
        <v>1139</v>
      </c>
      <c r="C172" s="51" t="s">
        <v>3861</v>
      </c>
      <c r="D172" s="72">
        <v>66164</v>
      </c>
      <c r="E172" s="24">
        <v>42</v>
      </c>
      <c r="F172" s="69" t="s">
        <v>2191</v>
      </c>
      <c r="G172" s="141">
        <v>1030045</v>
      </c>
      <c r="H172" s="51">
        <v>34.909999999999997</v>
      </c>
      <c r="I172" s="51">
        <f t="shared" si="5"/>
        <v>0.83119047619047615</v>
      </c>
    </row>
    <row r="173" spans="1:9" ht="39.6" x14ac:dyDescent="0.25">
      <c r="A173" s="84" t="s">
        <v>4629</v>
      </c>
      <c r="B173" s="66" t="s">
        <v>2476</v>
      </c>
      <c r="C173" s="51" t="s">
        <v>3862</v>
      </c>
      <c r="D173" s="72">
        <v>66202</v>
      </c>
      <c r="E173" s="24">
        <v>80</v>
      </c>
      <c r="F173" s="84" t="s">
        <v>5187</v>
      </c>
      <c r="G173" s="141">
        <v>1030077</v>
      </c>
      <c r="H173" s="51">
        <v>29.67</v>
      </c>
      <c r="I173" s="51">
        <f t="shared" si="5"/>
        <v>0.37087500000000001</v>
      </c>
    </row>
    <row r="174" spans="1:9" ht="145.19999999999999" x14ac:dyDescent="0.25">
      <c r="A174" s="84" t="s">
        <v>4630</v>
      </c>
      <c r="B174" s="85" t="s">
        <v>1140</v>
      </c>
      <c r="C174" s="51" t="s">
        <v>3861</v>
      </c>
      <c r="D174" s="72">
        <v>66197</v>
      </c>
      <c r="E174" s="24">
        <v>45</v>
      </c>
      <c r="F174" s="69" t="s">
        <v>5266</v>
      </c>
      <c r="G174" s="141">
        <v>0</v>
      </c>
      <c r="H174" s="51">
        <v>70.06</v>
      </c>
      <c r="I174" s="51">
        <f t="shared" si="5"/>
        <v>1.556888888888889</v>
      </c>
    </row>
    <row r="175" spans="1:9" ht="39.6" x14ac:dyDescent="0.25">
      <c r="A175" s="84" t="s">
        <v>4631</v>
      </c>
      <c r="B175" s="85" t="s">
        <v>2337</v>
      </c>
      <c r="C175" s="51" t="s">
        <v>3861</v>
      </c>
      <c r="D175" s="72">
        <v>66193</v>
      </c>
      <c r="E175" s="24">
        <v>80</v>
      </c>
      <c r="F175" s="84" t="s">
        <v>5181</v>
      </c>
      <c r="G175" s="141">
        <v>1030084</v>
      </c>
      <c r="H175" s="51">
        <v>88.7</v>
      </c>
      <c r="I175" s="51">
        <f t="shared" si="5"/>
        <v>1.1087500000000001</v>
      </c>
    </row>
    <row r="176" spans="1:9" ht="39.6" x14ac:dyDescent="0.25">
      <c r="A176" s="84" t="s">
        <v>4632</v>
      </c>
      <c r="B176" s="85" t="s">
        <v>2335</v>
      </c>
      <c r="C176" s="51" t="s">
        <v>3776</v>
      </c>
      <c r="D176" s="72">
        <v>66196</v>
      </c>
      <c r="E176" s="24">
        <v>103</v>
      </c>
      <c r="F176" s="84" t="s">
        <v>5174</v>
      </c>
      <c r="G176" s="141">
        <v>1030082</v>
      </c>
      <c r="H176" s="51">
        <v>67.84</v>
      </c>
      <c r="I176" s="51">
        <f t="shared" si="5"/>
        <v>0.65864077669902921</v>
      </c>
    </row>
    <row r="177" spans="1:9" ht="26.4" x14ac:dyDescent="0.25">
      <c r="A177" s="84" t="s">
        <v>4633</v>
      </c>
      <c r="B177" s="84" t="s">
        <v>544</v>
      </c>
      <c r="C177" s="51" t="s">
        <v>3776</v>
      </c>
      <c r="D177" s="72">
        <v>66215</v>
      </c>
      <c r="E177" s="24">
        <v>20</v>
      </c>
      <c r="F177" s="84" t="s">
        <v>5174</v>
      </c>
      <c r="G177" s="141">
        <v>1030083</v>
      </c>
      <c r="H177" s="51">
        <v>63.44</v>
      </c>
      <c r="I177" s="51">
        <f t="shared" si="5"/>
        <v>3.1719999999999997</v>
      </c>
    </row>
    <row r="178" spans="1:9" ht="26.4" x14ac:dyDescent="0.25">
      <c r="A178" s="84" t="s">
        <v>4634</v>
      </c>
      <c r="B178" s="84" t="s">
        <v>1044</v>
      </c>
      <c r="C178" s="51" t="s">
        <v>389</v>
      </c>
      <c r="D178" s="72" t="s">
        <v>3863</v>
      </c>
      <c r="E178" s="24">
        <v>40</v>
      </c>
      <c r="F178" s="84" t="s">
        <v>5267</v>
      </c>
      <c r="G178" s="141">
        <v>8869440</v>
      </c>
      <c r="H178" s="51">
        <v>167.63</v>
      </c>
      <c r="I178" s="51">
        <f t="shared" si="5"/>
        <v>4.1907499999999995</v>
      </c>
    </row>
    <row r="179" spans="1:9" ht="26.4" x14ac:dyDescent="0.25">
      <c r="A179" s="84" t="s">
        <v>4635</v>
      </c>
      <c r="B179" s="84" t="s">
        <v>548</v>
      </c>
      <c r="C179" s="51" t="s">
        <v>3776</v>
      </c>
      <c r="D179" s="72">
        <v>66216</v>
      </c>
      <c r="E179" s="24">
        <v>20</v>
      </c>
      <c r="F179" s="84" t="s">
        <v>5174</v>
      </c>
      <c r="G179" s="141">
        <v>1030085</v>
      </c>
      <c r="H179" s="51">
        <v>65.95</v>
      </c>
      <c r="I179" s="51">
        <f t="shared" si="5"/>
        <v>3.2975000000000003</v>
      </c>
    </row>
    <row r="180" spans="1:9" ht="39.6" x14ac:dyDescent="0.25">
      <c r="A180" s="84" t="s">
        <v>4636</v>
      </c>
      <c r="B180" s="84" t="s">
        <v>1585</v>
      </c>
      <c r="C180" s="51" t="s">
        <v>3864</v>
      </c>
      <c r="D180" s="72">
        <v>66208</v>
      </c>
      <c r="E180" s="24">
        <v>20</v>
      </c>
      <c r="F180" s="84" t="s">
        <v>5174</v>
      </c>
      <c r="G180" s="141">
        <v>0</v>
      </c>
      <c r="H180" s="51">
        <v>46.22</v>
      </c>
      <c r="I180" s="51">
        <f t="shared" si="5"/>
        <v>2.3109999999999999</v>
      </c>
    </row>
    <row r="181" spans="1:9" ht="39.6" x14ac:dyDescent="0.25">
      <c r="A181" s="84" t="s">
        <v>4637</v>
      </c>
      <c r="B181" s="84" t="s">
        <v>1246</v>
      </c>
      <c r="C181" s="51" t="s">
        <v>3776</v>
      </c>
      <c r="D181" s="72">
        <v>66165</v>
      </c>
      <c r="E181" s="24">
        <v>533</v>
      </c>
      <c r="F181" s="84" t="s">
        <v>5258</v>
      </c>
      <c r="G181" s="141">
        <v>1030046</v>
      </c>
      <c r="H181" s="51">
        <v>46</v>
      </c>
      <c r="I181" s="51">
        <f t="shared" si="5"/>
        <v>8.6303939962476553E-2</v>
      </c>
    </row>
    <row r="182" spans="1:9" ht="39.6" x14ac:dyDescent="0.25">
      <c r="A182" s="84" t="s">
        <v>4638</v>
      </c>
      <c r="B182" s="84" t="s">
        <v>1589</v>
      </c>
      <c r="C182" s="51" t="s">
        <v>389</v>
      </c>
      <c r="D182" s="72" t="s">
        <v>3865</v>
      </c>
      <c r="E182" s="24">
        <v>750</v>
      </c>
      <c r="F182" s="84" t="s">
        <v>5268</v>
      </c>
      <c r="G182" s="141">
        <v>9011086</v>
      </c>
      <c r="H182" s="51">
        <v>85.89</v>
      </c>
      <c r="I182" s="51">
        <f t="shared" si="5"/>
        <v>0.11452</v>
      </c>
    </row>
    <row r="183" spans="1:9" ht="39.6" x14ac:dyDescent="0.25">
      <c r="A183" s="84" t="s">
        <v>4639</v>
      </c>
      <c r="B183" s="84" t="s">
        <v>1594</v>
      </c>
      <c r="C183" s="51" t="s">
        <v>389</v>
      </c>
      <c r="D183" s="72">
        <v>4314928</v>
      </c>
      <c r="E183" s="24">
        <v>10</v>
      </c>
      <c r="F183" s="84" t="s">
        <v>5174</v>
      </c>
      <c r="G183" s="141">
        <v>8868276</v>
      </c>
      <c r="H183" s="51">
        <v>22.33</v>
      </c>
      <c r="I183" s="51">
        <f t="shared" ref="I183:I214" si="6">H183/$E183</f>
        <v>2.2329999999999997</v>
      </c>
    </row>
    <row r="184" spans="1:9" ht="52.8" x14ac:dyDescent="0.25">
      <c r="A184" s="84" t="s">
        <v>4640</v>
      </c>
      <c r="B184" s="85" t="s">
        <v>2339</v>
      </c>
      <c r="C184" s="51" t="s">
        <v>3866</v>
      </c>
      <c r="D184" s="72">
        <v>66218</v>
      </c>
      <c r="E184" s="24">
        <v>20</v>
      </c>
      <c r="F184" s="84" t="s">
        <v>5174</v>
      </c>
      <c r="G184" s="141">
        <v>0</v>
      </c>
      <c r="H184" s="51">
        <v>62.73</v>
      </c>
      <c r="I184" s="51">
        <f t="shared" si="6"/>
        <v>3.1364999999999998</v>
      </c>
    </row>
    <row r="185" spans="1:9" ht="52.8" x14ac:dyDescent="0.25">
      <c r="A185" s="84" t="s">
        <v>4641</v>
      </c>
      <c r="B185" s="85" t="s">
        <v>2340</v>
      </c>
      <c r="C185" s="51" t="s">
        <v>3866</v>
      </c>
      <c r="D185" s="72">
        <v>66213</v>
      </c>
      <c r="E185" s="24">
        <v>20</v>
      </c>
      <c r="F185" s="84" t="s">
        <v>5174</v>
      </c>
      <c r="G185" s="141">
        <v>0</v>
      </c>
      <c r="H185" s="51">
        <v>62.55</v>
      </c>
      <c r="I185" s="51">
        <f t="shared" si="6"/>
        <v>3.1274999999999999</v>
      </c>
    </row>
    <row r="186" spans="1:9" ht="39.6" x14ac:dyDescent="0.25">
      <c r="A186" s="84" t="s">
        <v>4642</v>
      </c>
      <c r="B186" s="85" t="s">
        <v>2341</v>
      </c>
      <c r="C186" s="51" t="s">
        <v>3776</v>
      </c>
      <c r="D186" s="72">
        <v>66209</v>
      </c>
      <c r="E186" s="24">
        <v>1596</v>
      </c>
      <c r="F186" s="84" t="s">
        <v>5269</v>
      </c>
      <c r="G186" s="141">
        <v>1030081</v>
      </c>
      <c r="H186" s="51">
        <v>53.98</v>
      </c>
      <c r="I186" s="51">
        <f t="shared" si="6"/>
        <v>3.3822055137844607E-2</v>
      </c>
    </row>
    <row r="187" spans="1:9" ht="39.6" x14ac:dyDescent="0.25">
      <c r="A187" s="84" t="s">
        <v>4643</v>
      </c>
      <c r="B187" s="85" t="s">
        <v>2343</v>
      </c>
      <c r="C187" s="51" t="s">
        <v>3776</v>
      </c>
      <c r="D187" s="72">
        <v>66203</v>
      </c>
      <c r="E187" s="24">
        <v>318</v>
      </c>
      <c r="F187" s="84" t="s">
        <v>5270</v>
      </c>
      <c r="G187" s="141">
        <v>1030080</v>
      </c>
      <c r="H187" s="51">
        <v>57.12</v>
      </c>
      <c r="I187" s="51">
        <f t="shared" si="6"/>
        <v>0.17962264150943397</v>
      </c>
    </row>
    <row r="188" spans="1:9" ht="39.6" x14ac:dyDescent="0.25">
      <c r="A188" s="84" t="s">
        <v>4644</v>
      </c>
      <c r="B188" s="85" t="s">
        <v>2344</v>
      </c>
      <c r="C188" s="51" t="s">
        <v>3776</v>
      </c>
      <c r="D188" s="72">
        <v>66207</v>
      </c>
      <c r="E188" s="24">
        <v>110</v>
      </c>
      <c r="F188" s="84" t="s">
        <v>5198</v>
      </c>
      <c r="G188" s="141">
        <v>1030074</v>
      </c>
      <c r="H188" s="51">
        <v>48.82</v>
      </c>
      <c r="I188" s="51">
        <f t="shared" si="6"/>
        <v>0.44381818181818183</v>
      </c>
    </row>
    <row r="189" spans="1:9" ht="39.6" x14ac:dyDescent="0.25">
      <c r="A189" s="84" t="s">
        <v>4645</v>
      </c>
      <c r="B189" s="85" t="s">
        <v>2345</v>
      </c>
      <c r="C189" s="51" t="s">
        <v>3867</v>
      </c>
      <c r="D189" s="72">
        <v>56203</v>
      </c>
      <c r="E189" s="24">
        <v>10</v>
      </c>
      <c r="F189" s="84" t="s">
        <v>5174</v>
      </c>
      <c r="G189" s="141">
        <v>0</v>
      </c>
      <c r="H189" s="51">
        <v>44.73</v>
      </c>
      <c r="I189" s="51">
        <f t="shared" si="6"/>
        <v>4.4729999999999999</v>
      </c>
    </row>
    <row r="190" spans="1:9" ht="132" x14ac:dyDescent="0.25">
      <c r="A190" s="84" t="s">
        <v>4646</v>
      </c>
      <c r="B190" s="85" t="s">
        <v>362</v>
      </c>
      <c r="C190" s="51" t="s">
        <v>3861</v>
      </c>
      <c r="D190" s="72">
        <v>85501</v>
      </c>
      <c r="E190" s="24">
        <v>10</v>
      </c>
      <c r="F190" s="84" t="s">
        <v>5174</v>
      </c>
      <c r="G190" s="141">
        <v>8868114</v>
      </c>
      <c r="H190" s="51">
        <v>35.869999999999997</v>
      </c>
      <c r="I190" s="51">
        <f t="shared" si="6"/>
        <v>3.5869999999999997</v>
      </c>
    </row>
    <row r="191" spans="1:9" ht="26.4" x14ac:dyDescent="0.25">
      <c r="A191" s="84" t="s">
        <v>4647</v>
      </c>
      <c r="B191" s="66" t="s">
        <v>2472</v>
      </c>
      <c r="C191" s="51" t="s">
        <v>3776</v>
      </c>
      <c r="D191" s="72">
        <v>11098</v>
      </c>
      <c r="E191" s="24">
        <v>1596</v>
      </c>
      <c r="F191" s="84" t="s">
        <v>5269</v>
      </c>
      <c r="G191" s="141">
        <v>1030043</v>
      </c>
      <c r="H191" s="51">
        <v>55.15</v>
      </c>
      <c r="I191" s="51">
        <f t="shared" si="6"/>
        <v>3.4555137844611526E-2</v>
      </c>
    </row>
    <row r="192" spans="1:9" ht="52.8" x14ac:dyDescent="0.25">
      <c r="A192" s="84" t="s">
        <v>4648</v>
      </c>
      <c r="B192" s="85" t="s">
        <v>363</v>
      </c>
      <c r="C192" s="51" t="s">
        <v>389</v>
      </c>
      <c r="D192" s="72">
        <v>4711928</v>
      </c>
      <c r="E192" s="24">
        <v>10</v>
      </c>
      <c r="F192" s="84" t="s">
        <v>5174</v>
      </c>
      <c r="G192" s="141">
        <v>8868719</v>
      </c>
      <c r="H192" s="51">
        <v>39.979999999999997</v>
      </c>
      <c r="I192" s="51">
        <f t="shared" si="6"/>
        <v>3.9979999999999998</v>
      </c>
    </row>
    <row r="193" spans="1:9" ht="26.4" x14ac:dyDescent="0.25">
      <c r="A193" s="84" t="s">
        <v>4649</v>
      </c>
      <c r="B193" s="66" t="s">
        <v>2474</v>
      </c>
      <c r="C193" s="51" t="s">
        <v>3776</v>
      </c>
      <c r="D193" s="72">
        <v>66155</v>
      </c>
      <c r="E193" s="24">
        <v>100</v>
      </c>
      <c r="F193" s="84" t="s">
        <v>5173</v>
      </c>
      <c r="G193" s="141">
        <v>1030039</v>
      </c>
      <c r="H193" s="51">
        <v>61.73</v>
      </c>
      <c r="I193" s="51">
        <f t="shared" si="6"/>
        <v>0.61729999999999996</v>
      </c>
    </row>
    <row r="194" spans="1:9" ht="52.8" x14ac:dyDescent="0.25">
      <c r="A194" s="84" t="s">
        <v>4650</v>
      </c>
      <c r="B194" s="85" t="s">
        <v>364</v>
      </c>
      <c r="C194" s="51" t="s">
        <v>3837</v>
      </c>
      <c r="D194" s="72">
        <v>8202</v>
      </c>
      <c r="E194" s="24">
        <v>10</v>
      </c>
      <c r="F194" s="84" t="s">
        <v>5174</v>
      </c>
      <c r="G194" s="141">
        <v>0</v>
      </c>
      <c r="H194" s="51">
        <v>39.479999999999997</v>
      </c>
      <c r="I194" s="51">
        <f t="shared" si="6"/>
        <v>3.9479999999999995</v>
      </c>
    </row>
    <row r="195" spans="1:9" ht="26.4" x14ac:dyDescent="0.25">
      <c r="A195" s="84" t="s">
        <v>4651</v>
      </c>
      <c r="B195" s="66" t="s">
        <v>2475</v>
      </c>
      <c r="C195" s="51" t="s">
        <v>3776</v>
      </c>
      <c r="D195" s="72">
        <v>66159</v>
      </c>
      <c r="E195" s="24">
        <v>100</v>
      </c>
      <c r="F195" s="84" t="s">
        <v>5173</v>
      </c>
      <c r="G195" s="141">
        <v>1030044</v>
      </c>
      <c r="H195" s="51">
        <v>61.52</v>
      </c>
      <c r="I195" s="51">
        <f t="shared" si="6"/>
        <v>0.61520000000000008</v>
      </c>
    </row>
    <row r="196" spans="1:9" ht="92.4" x14ac:dyDescent="0.25">
      <c r="A196" s="84" t="s">
        <v>4652</v>
      </c>
      <c r="B196" s="85" t="s">
        <v>1245</v>
      </c>
      <c r="C196" s="51" t="s">
        <v>3776</v>
      </c>
      <c r="D196" s="72">
        <v>66205</v>
      </c>
      <c r="E196" s="24">
        <v>80</v>
      </c>
      <c r="F196" s="69" t="s">
        <v>6573</v>
      </c>
      <c r="G196" s="141">
        <v>1030075</v>
      </c>
      <c r="H196" s="51">
        <v>51.55</v>
      </c>
      <c r="I196" s="51">
        <f t="shared" si="6"/>
        <v>0.64437499999999992</v>
      </c>
    </row>
    <row r="197" spans="1:9" ht="39.6" x14ac:dyDescent="0.25">
      <c r="A197" s="84" t="s">
        <v>4653</v>
      </c>
      <c r="B197" s="85" t="s">
        <v>1576</v>
      </c>
      <c r="C197" s="51" t="s">
        <v>389</v>
      </c>
      <c r="D197" s="72">
        <v>1656398</v>
      </c>
      <c r="E197" s="24">
        <v>10</v>
      </c>
      <c r="F197" s="84" t="s">
        <v>5271</v>
      </c>
      <c r="G197" s="141">
        <v>8867319</v>
      </c>
      <c r="H197" s="51">
        <v>26.17</v>
      </c>
      <c r="I197" s="51">
        <f t="shared" si="6"/>
        <v>2.617</v>
      </c>
    </row>
    <row r="198" spans="1:9" ht="92.4" x14ac:dyDescent="0.25">
      <c r="A198" s="84" t="s">
        <v>4654</v>
      </c>
      <c r="B198" s="85" t="s">
        <v>1577</v>
      </c>
      <c r="C198" s="51" t="s">
        <v>389</v>
      </c>
      <c r="D198" s="72" t="s">
        <v>3868</v>
      </c>
      <c r="E198" s="24">
        <v>1200</v>
      </c>
      <c r="F198" s="84" t="s">
        <v>5272</v>
      </c>
      <c r="G198" s="141">
        <v>9011080</v>
      </c>
      <c r="H198" s="51">
        <v>57.75</v>
      </c>
      <c r="I198" s="51">
        <f t="shared" si="6"/>
        <v>4.8125000000000001E-2</v>
      </c>
    </row>
    <row r="199" spans="1:9" ht="79.2" x14ac:dyDescent="0.25">
      <c r="A199" s="84" t="s">
        <v>4655</v>
      </c>
      <c r="B199" s="85" t="s">
        <v>1578</v>
      </c>
      <c r="C199" s="51" t="s">
        <v>389</v>
      </c>
      <c r="D199" s="72" t="s">
        <v>3869</v>
      </c>
      <c r="E199" s="24">
        <v>1800</v>
      </c>
      <c r="F199" s="84" t="s">
        <v>5273</v>
      </c>
      <c r="G199" s="141">
        <v>9011087</v>
      </c>
      <c r="H199" s="51">
        <v>62.37</v>
      </c>
      <c r="I199" s="51">
        <f t="shared" si="6"/>
        <v>3.465E-2</v>
      </c>
    </row>
    <row r="200" spans="1:9" ht="66" x14ac:dyDescent="0.25">
      <c r="A200" s="84" t="s">
        <v>4656</v>
      </c>
      <c r="B200" s="85" t="s">
        <v>1579</v>
      </c>
      <c r="C200" s="51" t="s">
        <v>389</v>
      </c>
      <c r="D200" s="72">
        <v>8353928</v>
      </c>
      <c r="E200" s="24">
        <v>10</v>
      </c>
      <c r="F200" s="84" t="s">
        <v>5274</v>
      </c>
      <c r="G200" s="141">
        <v>8868234</v>
      </c>
      <c r="H200" s="51">
        <v>21.05</v>
      </c>
      <c r="I200" s="51">
        <f t="shared" si="6"/>
        <v>2.105</v>
      </c>
    </row>
    <row r="201" spans="1:9" ht="66" x14ac:dyDescent="0.25">
      <c r="A201" s="84" t="s">
        <v>4657</v>
      </c>
      <c r="B201" s="85" t="s">
        <v>1580</v>
      </c>
      <c r="C201" s="51" t="s">
        <v>389</v>
      </c>
      <c r="D201" s="72" t="s">
        <v>3870</v>
      </c>
      <c r="E201" s="24">
        <v>10</v>
      </c>
      <c r="F201" s="84" t="s">
        <v>5174</v>
      </c>
      <c r="G201" s="141">
        <v>8662167</v>
      </c>
      <c r="H201" s="51">
        <v>27</v>
      </c>
      <c r="I201" s="51">
        <f t="shared" si="6"/>
        <v>2.7</v>
      </c>
    </row>
    <row r="202" spans="1:9" ht="66" x14ac:dyDescent="0.25">
      <c r="A202" s="84" t="s">
        <v>4658</v>
      </c>
      <c r="B202" s="33" t="s">
        <v>1581</v>
      </c>
      <c r="C202" s="51" t="s">
        <v>389</v>
      </c>
      <c r="D202" s="72" t="s">
        <v>3871</v>
      </c>
      <c r="E202" s="24">
        <v>10</v>
      </c>
      <c r="F202" s="84" t="s">
        <v>5174</v>
      </c>
      <c r="G202" s="141">
        <v>9392178</v>
      </c>
      <c r="H202" s="51">
        <v>30.66</v>
      </c>
      <c r="I202" s="51">
        <f t="shared" si="6"/>
        <v>3.0659999999999998</v>
      </c>
    </row>
    <row r="203" spans="1:9" ht="52.8" x14ac:dyDescent="0.25">
      <c r="A203" s="84" t="s">
        <v>4659</v>
      </c>
      <c r="B203" s="85" t="s">
        <v>376</v>
      </c>
      <c r="C203" s="51" t="s">
        <v>389</v>
      </c>
      <c r="D203" s="72">
        <v>4604928</v>
      </c>
      <c r="E203" s="24">
        <v>40</v>
      </c>
      <c r="F203" s="84" t="s">
        <v>5275</v>
      </c>
      <c r="G203" s="141">
        <v>8869135</v>
      </c>
      <c r="H203" s="51">
        <v>32.25</v>
      </c>
      <c r="I203" s="51">
        <f t="shared" si="6"/>
        <v>0.80625000000000002</v>
      </c>
    </row>
    <row r="204" spans="1:9" ht="39.6" x14ac:dyDescent="0.25">
      <c r="A204" s="84" t="s">
        <v>4660</v>
      </c>
      <c r="B204" s="84" t="s">
        <v>1485</v>
      </c>
      <c r="C204" s="51" t="s">
        <v>3480</v>
      </c>
      <c r="D204" s="72">
        <v>47039</v>
      </c>
      <c r="E204" s="24">
        <v>10</v>
      </c>
      <c r="F204" s="84" t="s">
        <v>5276</v>
      </c>
      <c r="G204" s="141">
        <v>3940009</v>
      </c>
      <c r="H204" s="51">
        <v>30.39</v>
      </c>
      <c r="I204" s="51">
        <f t="shared" si="6"/>
        <v>3.0390000000000001</v>
      </c>
    </row>
    <row r="205" spans="1:9" ht="79.2" x14ac:dyDescent="0.25">
      <c r="A205" s="84" t="s">
        <v>4661</v>
      </c>
      <c r="B205" s="85" t="s">
        <v>377</v>
      </c>
      <c r="C205" s="51" t="s">
        <v>3834</v>
      </c>
      <c r="D205" s="72">
        <v>25325</v>
      </c>
      <c r="E205" s="24">
        <v>96</v>
      </c>
      <c r="F205" s="84" t="s">
        <v>5252</v>
      </c>
      <c r="G205" s="141">
        <v>0</v>
      </c>
      <c r="H205" s="51">
        <v>48.58</v>
      </c>
      <c r="I205" s="51">
        <f t="shared" si="6"/>
        <v>0.50604166666666661</v>
      </c>
    </row>
    <row r="206" spans="1:9" ht="118.8" x14ac:dyDescent="0.25">
      <c r="A206" s="84" t="s">
        <v>4662</v>
      </c>
      <c r="B206" s="85" t="s">
        <v>1141</v>
      </c>
      <c r="C206" s="51" t="s">
        <v>3861</v>
      </c>
      <c r="D206" s="72">
        <v>66195</v>
      </c>
      <c r="E206" s="24">
        <v>20</v>
      </c>
      <c r="F206" s="84" t="s">
        <v>5174</v>
      </c>
      <c r="G206" s="141">
        <v>0</v>
      </c>
      <c r="H206" s="51">
        <v>79.06</v>
      </c>
      <c r="I206" s="51">
        <f t="shared" si="6"/>
        <v>3.9530000000000003</v>
      </c>
    </row>
    <row r="207" spans="1:9" ht="79.2" x14ac:dyDescent="0.25">
      <c r="A207" s="84" t="s">
        <v>4663</v>
      </c>
      <c r="B207" s="85" t="s">
        <v>1142</v>
      </c>
      <c r="C207" s="51" t="s">
        <v>3861</v>
      </c>
      <c r="D207" s="72">
        <v>14437</v>
      </c>
      <c r="E207" s="24">
        <v>40</v>
      </c>
      <c r="F207" s="84" t="s">
        <v>5174</v>
      </c>
      <c r="G207" s="141">
        <v>8868717</v>
      </c>
      <c r="H207" s="51">
        <v>48.58</v>
      </c>
      <c r="I207" s="51">
        <f t="shared" si="6"/>
        <v>1.2144999999999999</v>
      </c>
    </row>
    <row r="208" spans="1:9" ht="92.4" x14ac:dyDescent="0.25">
      <c r="A208" s="84" t="s">
        <v>4664</v>
      </c>
      <c r="B208" s="85" t="s">
        <v>1143</v>
      </c>
      <c r="C208" s="51" t="s">
        <v>3776</v>
      </c>
      <c r="D208" s="72">
        <v>66211</v>
      </c>
      <c r="E208" s="24">
        <v>20</v>
      </c>
      <c r="F208" s="84" t="s">
        <v>5174</v>
      </c>
      <c r="G208" s="141">
        <v>1030086</v>
      </c>
      <c r="H208" s="51">
        <v>63.13</v>
      </c>
      <c r="I208" s="51">
        <f t="shared" si="6"/>
        <v>3.1565000000000003</v>
      </c>
    </row>
    <row r="209" spans="1:9" ht="26.4" x14ac:dyDescent="0.25">
      <c r="A209" s="84" t="s">
        <v>4665</v>
      </c>
      <c r="B209" s="66" t="s">
        <v>2473</v>
      </c>
      <c r="C209" s="51" t="s">
        <v>3861</v>
      </c>
      <c r="D209" s="72">
        <v>66195</v>
      </c>
      <c r="E209" s="24">
        <v>20</v>
      </c>
      <c r="F209" s="84" t="s">
        <v>5174</v>
      </c>
      <c r="G209" s="141">
        <v>0</v>
      </c>
      <c r="H209" s="51">
        <v>79.06</v>
      </c>
      <c r="I209" s="51">
        <f t="shared" si="6"/>
        <v>3.9530000000000003</v>
      </c>
    </row>
    <row r="210" spans="1:9" ht="39.6" x14ac:dyDescent="0.25">
      <c r="A210" s="84" t="s">
        <v>4666</v>
      </c>
      <c r="B210" s="85" t="s">
        <v>2336</v>
      </c>
      <c r="C210" s="51" t="s">
        <v>3861</v>
      </c>
      <c r="D210" s="72">
        <v>66195</v>
      </c>
      <c r="E210" s="24">
        <v>20</v>
      </c>
      <c r="F210" s="84" t="s">
        <v>5174</v>
      </c>
      <c r="G210" s="141">
        <v>0</v>
      </c>
      <c r="H210" s="51">
        <v>79.06</v>
      </c>
      <c r="I210" s="51">
        <f t="shared" si="6"/>
        <v>3.9530000000000003</v>
      </c>
    </row>
    <row r="211" spans="1:9" ht="79.2" x14ac:dyDescent="0.25">
      <c r="A211" s="84" t="s">
        <v>4667</v>
      </c>
      <c r="B211" s="85" t="s">
        <v>1145</v>
      </c>
      <c r="C211" s="51" t="s">
        <v>3872</v>
      </c>
      <c r="D211" s="72">
        <v>78373</v>
      </c>
      <c r="E211" s="24">
        <v>96</v>
      </c>
      <c r="F211" s="84" t="s">
        <v>5277</v>
      </c>
      <c r="G211" s="141">
        <v>8973370</v>
      </c>
      <c r="H211" s="51">
        <v>73.05</v>
      </c>
      <c r="I211" s="51">
        <f t="shared" si="6"/>
        <v>0.76093749999999993</v>
      </c>
    </row>
    <row r="212" spans="1:9" ht="26.4" x14ac:dyDescent="0.25">
      <c r="A212" s="84" t="s">
        <v>4668</v>
      </c>
      <c r="B212" s="84" t="s">
        <v>1146</v>
      </c>
      <c r="C212" s="51" t="s">
        <v>3872</v>
      </c>
      <c r="D212" s="72">
        <v>78372</v>
      </c>
      <c r="E212" s="24">
        <v>96</v>
      </c>
      <c r="F212" s="84" t="s">
        <v>5277</v>
      </c>
      <c r="G212" s="141">
        <v>8973361</v>
      </c>
      <c r="H212" s="51">
        <v>68.63</v>
      </c>
      <c r="I212" s="51">
        <f t="shared" si="6"/>
        <v>0.71489583333333329</v>
      </c>
    </row>
    <row r="213" spans="1:9" ht="52.8" x14ac:dyDescent="0.25">
      <c r="A213" s="84" t="s">
        <v>4669</v>
      </c>
      <c r="B213" s="85" t="s">
        <v>367</v>
      </c>
      <c r="C213" s="51" t="s">
        <v>3873</v>
      </c>
      <c r="D213" s="72">
        <v>69016</v>
      </c>
      <c r="E213" s="24">
        <v>240</v>
      </c>
      <c r="F213" s="84" t="s">
        <v>5278</v>
      </c>
      <c r="G213" s="141">
        <v>6640001</v>
      </c>
      <c r="H213" s="51">
        <v>168.19</v>
      </c>
      <c r="I213" s="51">
        <f t="shared" si="6"/>
        <v>0.7007916666666667</v>
      </c>
    </row>
    <row r="214" spans="1:9" ht="39.6" x14ac:dyDescent="0.25">
      <c r="A214" s="84" t="s">
        <v>4670</v>
      </c>
      <c r="B214" s="85" t="s">
        <v>174</v>
      </c>
      <c r="C214" s="51" t="s">
        <v>3873</v>
      </c>
      <c r="D214" s="72">
        <v>69020</v>
      </c>
      <c r="E214" s="24">
        <v>240</v>
      </c>
      <c r="F214" s="84" t="s">
        <v>5279</v>
      </c>
      <c r="G214" s="141">
        <v>6640003</v>
      </c>
      <c r="H214" s="51">
        <v>168.04</v>
      </c>
      <c r="I214" s="51">
        <f t="shared" si="6"/>
        <v>0.7001666666666666</v>
      </c>
    </row>
    <row r="215" spans="1:9" ht="66" x14ac:dyDescent="0.25">
      <c r="A215" s="84" t="s">
        <v>4671</v>
      </c>
      <c r="B215" s="84" t="s">
        <v>2625</v>
      </c>
      <c r="C215" s="51" t="s">
        <v>3874</v>
      </c>
      <c r="D215" s="72" t="s">
        <v>3875</v>
      </c>
      <c r="E215" s="24">
        <v>30</v>
      </c>
      <c r="F215" s="84" t="s">
        <v>5280</v>
      </c>
      <c r="G215" s="141">
        <v>4520000</v>
      </c>
      <c r="H215" s="51">
        <v>138.07</v>
      </c>
      <c r="I215" s="51">
        <f t="shared" ref="I215:I218" si="7">H215/$E215</f>
        <v>4.6023333333333332</v>
      </c>
    </row>
    <row r="216" spans="1:9" ht="66" x14ac:dyDescent="0.25">
      <c r="A216" s="84" t="s">
        <v>4672</v>
      </c>
      <c r="B216" s="85" t="s">
        <v>1582</v>
      </c>
      <c r="C216" s="51" t="s">
        <v>389</v>
      </c>
      <c r="D216" s="72" t="s">
        <v>3876</v>
      </c>
      <c r="E216" s="24">
        <v>72</v>
      </c>
      <c r="F216" s="84" t="s">
        <v>5214</v>
      </c>
      <c r="G216" s="141">
        <v>8978612</v>
      </c>
      <c r="H216" s="51">
        <v>36.11</v>
      </c>
      <c r="I216" s="51">
        <f t="shared" si="7"/>
        <v>0.50152777777777779</v>
      </c>
    </row>
    <row r="217" spans="1:9" ht="198" x14ac:dyDescent="0.25">
      <c r="A217" s="84" t="s">
        <v>4673</v>
      </c>
      <c r="B217" s="85" t="s">
        <v>1583</v>
      </c>
      <c r="C217" s="51" t="s">
        <v>389</v>
      </c>
      <c r="D217" s="72" t="s">
        <v>3877</v>
      </c>
      <c r="E217" s="24">
        <v>72</v>
      </c>
      <c r="F217" s="84" t="s">
        <v>5281</v>
      </c>
      <c r="G217" s="141">
        <v>8978607</v>
      </c>
      <c r="H217" s="51">
        <v>29.38</v>
      </c>
      <c r="I217" s="51">
        <f t="shared" si="7"/>
        <v>0.40805555555555556</v>
      </c>
    </row>
    <row r="218" spans="1:9" ht="79.2" x14ac:dyDescent="0.25">
      <c r="A218" s="84" t="s">
        <v>4674</v>
      </c>
      <c r="B218" s="84" t="s">
        <v>2636</v>
      </c>
      <c r="C218" s="51" t="s">
        <v>389</v>
      </c>
      <c r="D218" s="72">
        <v>7870928</v>
      </c>
      <c r="E218" s="24">
        <v>72</v>
      </c>
      <c r="F218" s="84" t="s">
        <v>5282</v>
      </c>
      <c r="G218" s="141">
        <v>8978603</v>
      </c>
      <c r="H218" s="51">
        <v>27.75</v>
      </c>
      <c r="I218" s="51">
        <f t="shared" si="7"/>
        <v>0.38541666666666669</v>
      </c>
    </row>
    <row r="219" spans="1:9" ht="171.6" x14ac:dyDescent="0.25">
      <c r="A219" s="84" t="s">
        <v>4675</v>
      </c>
      <c r="B219" s="85" t="s">
        <v>253</v>
      </c>
      <c r="C219" s="51" t="s">
        <v>3878</v>
      </c>
      <c r="D219" s="72" t="s">
        <v>4397</v>
      </c>
      <c r="E219" s="24">
        <v>20</v>
      </c>
      <c r="F219" s="84" t="s">
        <v>5283</v>
      </c>
      <c r="G219" s="141">
        <v>8883027</v>
      </c>
      <c r="H219" s="51">
        <v>53.2</v>
      </c>
      <c r="I219" s="51">
        <f>2.66*20</f>
        <v>53.2</v>
      </c>
    </row>
    <row r="220" spans="1:9" ht="39.6" x14ac:dyDescent="0.25">
      <c r="A220" s="84" t="s">
        <v>4676</v>
      </c>
      <c r="B220" s="84" t="s">
        <v>2663</v>
      </c>
      <c r="C220" s="51" t="s">
        <v>3879</v>
      </c>
      <c r="D220" s="72" t="s">
        <v>3880</v>
      </c>
      <c r="E220" s="24">
        <v>40.5</v>
      </c>
      <c r="F220" s="84" t="s">
        <v>5284</v>
      </c>
      <c r="G220" s="141">
        <v>5474029</v>
      </c>
      <c r="H220" s="51">
        <v>4.8</v>
      </c>
      <c r="I220" s="51">
        <f t="shared" ref="I220:I283" si="8">H220/$E220</f>
        <v>0.11851851851851851</v>
      </c>
    </row>
    <row r="221" spans="1:9" ht="158.4" x14ac:dyDescent="0.25">
      <c r="A221" s="84" t="s">
        <v>4677</v>
      </c>
      <c r="B221" s="84" t="s">
        <v>2664</v>
      </c>
      <c r="C221" s="51" t="s">
        <v>3878</v>
      </c>
      <c r="D221" s="72">
        <v>6409</v>
      </c>
      <c r="E221" s="24">
        <v>10</v>
      </c>
      <c r="F221" s="84" t="s">
        <v>5174</v>
      </c>
      <c r="G221" s="141">
        <v>8860159</v>
      </c>
      <c r="H221" s="51">
        <v>33.67</v>
      </c>
      <c r="I221" s="51">
        <f t="shared" si="8"/>
        <v>3.367</v>
      </c>
    </row>
    <row r="222" spans="1:9" ht="26.4" x14ac:dyDescent="0.25">
      <c r="A222" s="84" t="s">
        <v>4678</v>
      </c>
      <c r="B222" s="84" t="s">
        <v>620</v>
      </c>
      <c r="C222" s="51" t="s">
        <v>3879</v>
      </c>
      <c r="D222" s="72">
        <v>284728</v>
      </c>
      <c r="E222" s="24">
        <v>28</v>
      </c>
      <c r="F222" s="84" t="s">
        <v>5285</v>
      </c>
      <c r="G222" s="141">
        <v>8860100</v>
      </c>
      <c r="H222" s="51">
        <v>73.989999999999995</v>
      </c>
      <c r="I222" s="51">
        <f t="shared" si="8"/>
        <v>2.6424999999999996</v>
      </c>
    </row>
    <row r="223" spans="1:9" ht="26.4" x14ac:dyDescent="0.25">
      <c r="A223" s="84" t="s">
        <v>4679</v>
      </c>
      <c r="B223" s="84" t="s">
        <v>1090</v>
      </c>
      <c r="C223" s="51" t="s">
        <v>3879</v>
      </c>
      <c r="D223" s="72">
        <v>213008</v>
      </c>
      <c r="E223" s="24">
        <v>18</v>
      </c>
      <c r="F223" s="84" t="s">
        <v>5286</v>
      </c>
      <c r="G223" s="141">
        <v>8930103</v>
      </c>
      <c r="H223" s="51">
        <v>88.38</v>
      </c>
      <c r="I223" s="51">
        <f t="shared" si="8"/>
        <v>4.91</v>
      </c>
    </row>
    <row r="224" spans="1:9" ht="145.19999999999999" x14ac:dyDescent="0.25">
      <c r="A224" s="84" t="s">
        <v>4680</v>
      </c>
      <c r="B224" s="85" t="s">
        <v>120</v>
      </c>
      <c r="C224" s="51" t="s">
        <v>3878</v>
      </c>
      <c r="D224" s="72" t="s">
        <v>4425</v>
      </c>
      <c r="E224" s="24">
        <v>18</v>
      </c>
      <c r="F224" s="84" t="s">
        <v>5287</v>
      </c>
      <c r="G224" s="141">
        <v>5474001</v>
      </c>
      <c r="H224" s="51">
        <v>57.42</v>
      </c>
      <c r="I224" s="51">
        <f t="shared" si="8"/>
        <v>3.19</v>
      </c>
    </row>
    <row r="225" spans="1:9" ht="92.4" x14ac:dyDescent="0.25">
      <c r="A225" s="84" t="s">
        <v>4681</v>
      </c>
      <c r="B225" s="85" t="s">
        <v>121</v>
      </c>
      <c r="C225" s="51" t="s">
        <v>3767</v>
      </c>
      <c r="D225" s="72">
        <v>72113</v>
      </c>
      <c r="E225" s="24">
        <v>72</v>
      </c>
      <c r="F225" s="69" t="s">
        <v>5288</v>
      </c>
      <c r="G225" s="141">
        <v>8922510</v>
      </c>
      <c r="H225" s="51">
        <v>29.34</v>
      </c>
      <c r="I225" s="51">
        <f t="shared" si="8"/>
        <v>0.40749999999999997</v>
      </c>
    </row>
    <row r="226" spans="1:9" ht="26.4" x14ac:dyDescent="0.25">
      <c r="A226" s="84" t="s">
        <v>4682</v>
      </c>
      <c r="B226" s="85" t="s">
        <v>122</v>
      </c>
      <c r="C226" s="51" t="s">
        <v>3767</v>
      </c>
      <c r="D226" s="72">
        <v>72117</v>
      </c>
      <c r="E226" s="24">
        <v>72</v>
      </c>
      <c r="F226" s="69" t="s">
        <v>5288</v>
      </c>
      <c r="G226" s="141">
        <v>8922569</v>
      </c>
      <c r="H226" s="51">
        <v>33.770000000000003</v>
      </c>
      <c r="I226" s="51">
        <f t="shared" si="8"/>
        <v>0.46902777777777782</v>
      </c>
    </row>
    <row r="227" spans="1:9" ht="79.2" x14ac:dyDescent="0.25">
      <c r="A227" s="84" t="s">
        <v>4683</v>
      </c>
      <c r="B227" s="85" t="s">
        <v>92</v>
      </c>
      <c r="C227" s="51" t="s">
        <v>3878</v>
      </c>
      <c r="D227" s="72">
        <v>2565</v>
      </c>
      <c r="E227" s="24">
        <v>12</v>
      </c>
      <c r="F227" s="84" t="s">
        <v>5289</v>
      </c>
      <c r="G227" s="141">
        <v>5474010</v>
      </c>
      <c r="H227" s="51">
        <v>39.97</v>
      </c>
      <c r="I227" s="51">
        <f t="shared" si="8"/>
        <v>3.3308333333333331</v>
      </c>
    </row>
    <row r="228" spans="1:9" ht="158.4" x14ac:dyDescent="0.25">
      <c r="A228" s="84" t="s">
        <v>4684</v>
      </c>
      <c r="B228" s="85" t="s">
        <v>100</v>
      </c>
      <c r="C228" s="51" t="s">
        <v>3878</v>
      </c>
      <c r="D228" s="72">
        <v>284828</v>
      </c>
      <c r="E228" s="24">
        <v>28</v>
      </c>
      <c r="F228" s="84" t="s">
        <v>5285</v>
      </c>
      <c r="G228" s="141">
        <v>8931030</v>
      </c>
      <c r="H228" s="51">
        <v>75.86</v>
      </c>
      <c r="I228" s="51">
        <f t="shared" si="8"/>
        <v>2.7092857142857141</v>
      </c>
    </row>
    <row r="229" spans="1:9" ht="105.6" x14ac:dyDescent="0.25">
      <c r="A229" s="84" t="s">
        <v>4685</v>
      </c>
      <c r="B229" s="85" t="s">
        <v>101</v>
      </c>
      <c r="C229" s="51" t="s">
        <v>3878</v>
      </c>
      <c r="D229" s="72">
        <v>6409</v>
      </c>
      <c r="E229" s="24">
        <v>10</v>
      </c>
      <c r="F229" s="84" t="s">
        <v>5174</v>
      </c>
      <c r="G229" s="141">
        <v>8860159</v>
      </c>
      <c r="H229" s="51">
        <v>33.67</v>
      </c>
      <c r="I229" s="51">
        <f t="shared" si="8"/>
        <v>3.367</v>
      </c>
    </row>
    <row r="230" spans="1:9" ht="132" x14ac:dyDescent="0.25">
      <c r="A230" s="84" t="s">
        <v>4686</v>
      </c>
      <c r="B230" s="85" t="s">
        <v>102</v>
      </c>
      <c r="C230" s="51" t="s">
        <v>3878</v>
      </c>
      <c r="D230" s="72">
        <v>6423</v>
      </c>
      <c r="E230" s="24">
        <v>10</v>
      </c>
      <c r="F230" s="84" t="s">
        <v>5174</v>
      </c>
      <c r="G230" s="141">
        <v>8883333</v>
      </c>
      <c r="H230" s="51">
        <v>33.33</v>
      </c>
      <c r="I230" s="51">
        <f t="shared" si="8"/>
        <v>3.3329999999999997</v>
      </c>
    </row>
    <row r="231" spans="1:9" ht="118.8" x14ac:dyDescent="0.25">
      <c r="A231" s="84" t="s">
        <v>4687</v>
      </c>
      <c r="B231" s="85" t="s">
        <v>103</v>
      </c>
      <c r="C231" s="51" t="s">
        <v>3878</v>
      </c>
      <c r="D231" s="72">
        <v>2031</v>
      </c>
      <c r="E231" s="24">
        <v>25</v>
      </c>
      <c r="F231" s="84" t="s">
        <v>5290</v>
      </c>
      <c r="G231" s="141">
        <v>5474013</v>
      </c>
      <c r="H231" s="51">
        <v>91.19</v>
      </c>
      <c r="I231" s="51">
        <f t="shared" si="8"/>
        <v>3.6475999999999997</v>
      </c>
    </row>
    <row r="232" spans="1:9" ht="132" x14ac:dyDescent="0.25">
      <c r="A232" s="84" t="s">
        <v>4688</v>
      </c>
      <c r="B232" s="62" t="s">
        <v>4409</v>
      </c>
      <c r="C232" s="51" t="s">
        <v>3878</v>
      </c>
      <c r="D232" s="72" t="s">
        <v>3881</v>
      </c>
      <c r="E232" s="24">
        <v>245</v>
      </c>
      <c r="F232" s="69" t="s">
        <v>5291</v>
      </c>
      <c r="G232" s="141">
        <v>9396622</v>
      </c>
      <c r="H232" s="51">
        <v>87.96</v>
      </c>
      <c r="I232" s="51">
        <f t="shared" si="8"/>
        <v>0.3590204081632653</v>
      </c>
    </row>
    <row r="233" spans="1:9" ht="184.8" x14ac:dyDescent="0.25">
      <c r="A233" s="84" t="s">
        <v>4689</v>
      </c>
      <c r="B233" s="62" t="s">
        <v>195</v>
      </c>
      <c r="C233" s="51" t="s">
        <v>3878</v>
      </c>
      <c r="D233" s="72">
        <v>236420</v>
      </c>
      <c r="E233" s="24">
        <v>19.2</v>
      </c>
      <c r="F233" s="84" t="s">
        <v>5292</v>
      </c>
      <c r="G233" s="141">
        <v>5436388</v>
      </c>
      <c r="H233" s="51">
        <v>49.59</v>
      </c>
      <c r="I233" s="51">
        <f t="shared" si="8"/>
        <v>2.5828125000000002</v>
      </c>
    </row>
    <row r="234" spans="1:9" ht="39.6" x14ac:dyDescent="0.25">
      <c r="A234" s="84" t="s">
        <v>4690</v>
      </c>
      <c r="B234" s="84" t="s">
        <v>840</v>
      </c>
      <c r="C234" s="51" t="s">
        <v>3878</v>
      </c>
      <c r="D234" s="72" t="s">
        <v>4398</v>
      </c>
      <c r="E234" s="24">
        <v>20</v>
      </c>
      <c r="F234" s="84" t="s">
        <v>5180</v>
      </c>
      <c r="G234" s="141">
        <v>5416389</v>
      </c>
      <c r="H234" s="51">
        <f>1.95*20</f>
        <v>39</v>
      </c>
      <c r="I234" s="51">
        <f t="shared" si="8"/>
        <v>1.95</v>
      </c>
    </row>
    <row r="235" spans="1:9" ht="26.4" x14ac:dyDescent="0.25">
      <c r="A235" s="84" t="s">
        <v>4691</v>
      </c>
      <c r="B235" s="84" t="s">
        <v>843</v>
      </c>
      <c r="C235" s="51" t="s">
        <v>3878</v>
      </c>
      <c r="D235" s="72">
        <v>284028</v>
      </c>
      <c r="E235" s="24">
        <v>28</v>
      </c>
      <c r="F235" s="84" t="s">
        <v>5285</v>
      </c>
      <c r="G235" s="141">
        <v>8880827</v>
      </c>
      <c r="H235" s="51">
        <v>73.430000000000007</v>
      </c>
      <c r="I235" s="51">
        <f t="shared" si="8"/>
        <v>2.6225000000000001</v>
      </c>
    </row>
    <row r="236" spans="1:9" ht="39.6" x14ac:dyDescent="0.25">
      <c r="A236" s="84" t="s">
        <v>4692</v>
      </c>
      <c r="B236" s="63" t="s">
        <v>2381</v>
      </c>
      <c r="C236" s="51" t="s">
        <v>3882</v>
      </c>
      <c r="D236" s="72">
        <v>87000</v>
      </c>
      <c r="E236" s="24">
        <v>220</v>
      </c>
      <c r="F236" s="84" t="s">
        <v>5293</v>
      </c>
      <c r="G236" s="141">
        <v>9231862</v>
      </c>
      <c r="H236" s="51">
        <v>28.9</v>
      </c>
      <c r="I236" s="51">
        <f t="shared" si="8"/>
        <v>0.13136363636363635</v>
      </c>
    </row>
    <row r="237" spans="1:9" ht="52.8" x14ac:dyDescent="0.25">
      <c r="A237" s="84" t="s">
        <v>4693</v>
      </c>
      <c r="B237" s="84" t="s">
        <v>235</v>
      </c>
      <c r="C237" s="51" t="s">
        <v>3878</v>
      </c>
      <c r="D237" s="72">
        <v>285428</v>
      </c>
      <c r="E237" s="24">
        <v>28</v>
      </c>
      <c r="F237" s="84" t="s">
        <v>5285</v>
      </c>
      <c r="G237" s="141">
        <v>8975108</v>
      </c>
      <c r="H237" s="51">
        <v>63.58</v>
      </c>
      <c r="I237" s="51">
        <f t="shared" si="8"/>
        <v>2.2707142857142855</v>
      </c>
    </row>
    <row r="238" spans="1:9" ht="26.4" x14ac:dyDescent="0.25">
      <c r="A238" s="84" t="s">
        <v>4694</v>
      </c>
      <c r="B238" s="85" t="s">
        <v>123</v>
      </c>
      <c r="C238" s="51" t="s">
        <v>3883</v>
      </c>
      <c r="D238" s="72">
        <v>1185</v>
      </c>
      <c r="E238" s="24">
        <v>30</v>
      </c>
      <c r="F238" s="84" t="s">
        <v>5261</v>
      </c>
      <c r="G238" s="141">
        <v>8881040</v>
      </c>
      <c r="H238" s="51">
        <v>65.77</v>
      </c>
      <c r="I238" s="51">
        <f t="shared" si="8"/>
        <v>2.192333333333333</v>
      </c>
    </row>
    <row r="239" spans="1:9" ht="184.8" x14ac:dyDescent="0.25">
      <c r="A239" s="84" t="s">
        <v>4695</v>
      </c>
      <c r="B239" s="85" t="s">
        <v>1207</v>
      </c>
      <c r="C239" s="51" t="s">
        <v>3494</v>
      </c>
      <c r="D239" s="72">
        <v>418311</v>
      </c>
      <c r="E239" s="24">
        <v>37</v>
      </c>
      <c r="F239" s="84" t="s">
        <v>5294</v>
      </c>
      <c r="G239" s="141">
        <v>8826088</v>
      </c>
      <c r="H239" s="51">
        <v>18.72</v>
      </c>
      <c r="I239" s="51">
        <f t="shared" si="8"/>
        <v>0.50594594594594589</v>
      </c>
    </row>
    <row r="240" spans="1:9" ht="39.6" x14ac:dyDescent="0.25">
      <c r="A240" s="84" t="s">
        <v>4696</v>
      </c>
      <c r="B240" s="84" t="s">
        <v>1573</v>
      </c>
      <c r="C240" s="51" t="s">
        <v>3884</v>
      </c>
      <c r="D240" s="72">
        <v>418305</v>
      </c>
      <c r="E240" s="24">
        <v>40</v>
      </c>
      <c r="F240" s="84" t="s">
        <v>5295</v>
      </c>
      <c r="G240" s="141">
        <v>8825023</v>
      </c>
      <c r="H240" s="51">
        <v>25.43</v>
      </c>
      <c r="I240" s="51">
        <f t="shared" si="8"/>
        <v>0.63575000000000004</v>
      </c>
    </row>
    <row r="241" spans="1:9" ht="39.6" x14ac:dyDescent="0.25">
      <c r="A241" s="84" t="s">
        <v>4697</v>
      </c>
      <c r="B241" s="84" t="s">
        <v>1574</v>
      </c>
      <c r="C241" s="51" t="s">
        <v>3884</v>
      </c>
      <c r="D241" s="72">
        <v>418321</v>
      </c>
      <c r="E241" s="24">
        <v>10</v>
      </c>
      <c r="F241" s="84" t="s">
        <v>5180</v>
      </c>
      <c r="G241" s="141">
        <v>8825044</v>
      </c>
      <c r="H241" s="51">
        <v>25.64</v>
      </c>
      <c r="I241" s="51">
        <f t="shared" si="8"/>
        <v>2.5640000000000001</v>
      </c>
    </row>
    <row r="242" spans="1:9" ht="39.6" x14ac:dyDescent="0.25">
      <c r="A242" s="84" t="s">
        <v>4698</v>
      </c>
      <c r="B242" s="84" t="s">
        <v>1575</v>
      </c>
      <c r="C242" s="51" t="s">
        <v>3884</v>
      </c>
      <c r="D242" s="72">
        <v>418320</v>
      </c>
      <c r="E242" s="24">
        <v>10</v>
      </c>
      <c r="F242" s="84" t="s">
        <v>5180</v>
      </c>
      <c r="G242" s="141">
        <v>8825033</v>
      </c>
      <c r="H242" s="51">
        <v>26.58</v>
      </c>
      <c r="I242" s="51">
        <f t="shared" si="8"/>
        <v>2.6579999999999999</v>
      </c>
    </row>
    <row r="243" spans="1:9" ht="26.4" x14ac:dyDescent="0.25">
      <c r="A243" s="84" t="s">
        <v>4699</v>
      </c>
      <c r="B243" s="84" t="s">
        <v>1069</v>
      </c>
      <c r="C243" s="51" t="s">
        <v>3884</v>
      </c>
      <c r="D243" s="72">
        <v>418301</v>
      </c>
      <c r="E243" s="24">
        <v>40</v>
      </c>
      <c r="F243" s="84" t="s">
        <v>5180</v>
      </c>
      <c r="G243" s="141">
        <v>8825001</v>
      </c>
      <c r="H243" s="51">
        <v>27.84</v>
      </c>
      <c r="I243" s="51">
        <f t="shared" si="8"/>
        <v>0.69599999999999995</v>
      </c>
    </row>
    <row r="244" spans="1:9" ht="39.6" x14ac:dyDescent="0.25">
      <c r="A244" s="84" t="s">
        <v>4700</v>
      </c>
      <c r="B244" s="84" t="s">
        <v>2327</v>
      </c>
      <c r="C244" s="51" t="s">
        <v>3885</v>
      </c>
      <c r="D244" s="72">
        <v>6591</v>
      </c>
      <c r="E244" s="24">
        <v>160</v>
      </c>
      <c r="F244" s="84" t="s">
        <v>5270</v>
      </c>
      <c r="G244" s="141">
        <v>0</v>
      </c>
      <c r="H244" s="51">
        <v>26.95</v>
      </c>
      <c r="I244" s="51">
        <f t="shared" si="8"/>
        <v>0.16843749999999999</v>
      </c>
    </row>
    <row r="245" spans="1:9" ht="39.6" x14ac:dyDescent="0.25">
      <c r="A245" s="84" t="s">
        <v>4701</v>
      </c>
      <c r="B245" s="84" t="s">
        <v>2328</v>
      </c>
      <c r="C245" s="51" t="s">
        <v>3886</v>
      </c>
      <c r="D245" s="72" t="s">
        <v>3887</v>
      </c>
      <c r="E245" s="24">
        <v>415</v>
      </c>
      <c r="F245" s="84" t="s">
        <v>5248</v>
      </c>
      <c r="G245" s="141">
        <v>8655045</v>
      </c>
      <c r="H245" s="51">
        <v>51.02</v>
      </c>
      <c r="I245" s="51">
        <f t="shared" si="8"/>
        <v>0.12293975903614458</v>
      </c>
    </row>
    <row r="246" spans="1:9" ht="39.6" x14ac:dyDescent="0.25">
      <c r="A246" s="84" t="s">
        <v>4702</v>
      </c>
      <c r="B246" s="84" t="s">
        <v>2329</v>
      </c>
      <c r="C246" s="51" t="s">
        <v>3888</v>
      </c>
      <c r="D246" s="72">
        <v>53978</v>
      </c>
      <c r="E246" s="24">
        <v>20</v>
      </c>
      <c r="F246" s="84" t="s">
        <v>5296</v>
      </c>
      <c r="G246" s="141">
        <v>8815510</v>
      </c>
      <c r="H246" s="51">
        <v>57.99</v>
      </c>
      <c r="I246" s="51">
        <f t="shared" si="8"/>
        <v>2.8995000000000002</v>
      </c>
    </row>
    <row r="247" spans="1:9" ht="79.2" x14ac:dyDescent="0.25">
      <c r="A247" s="84" t="s">
        <v>4703</v>
      </c>
      <c r="B247" s="84" t="s">
        <v>2642</v>
      </c>
      <c r="C247" s="51" t="s">
        <v>3889</v>
      </c>
      <c r="D247" s="72">
        <v>1089872</v>
      </c>
      <c r="E247" s="24">
        <v>20</v>
      </c>
      <c r="F247" s="84" t="s">
        <v>5296</v>
      </c>
      <c r="G247" s="141">
        <v>8820165</v>
      </c>
      <c r="H247" s="51">
        <v>56.21</v>
      </c>
      <c r="I247" s="51">
        <f t="shared" si="8"/>
        <v>2.8105000000000002</v>
      </c>
    </row>
    <row r="248" spans="1:9" ht="79.2" x14ac:dyDescent="0.25">
      <c r="A248" s="84" t="s">
        <v>4704</v>
      </c>
      <c r="B248" s="84" t="s">
        <v>2643</v>
      </c>
      <c r="C248" s="51" t="s">
        <v>3889</v>
      </c>
      <c r="D248" s="72">
        <v>1089871</v>
      </c>
      <c r="E248" s="24">
        <v>20</v>
      </c>
      <c r="F248" s="84" t="s">
        <v>5296</v>
      </c>
      <c r="G248" s="141">
        <v>8820155</v>
      </c>
      <c r="H248" s="51">
        <v>58.33</v>
      </c>
      <c r="I248" s="51">
        <f t="shared" si="8"/>
        <v>2.9165000000000001</v>
      </c>
    </row>
    <row r="249" spans="1:9" ht="66" x14ac:dyDescent="0.25">
      <c r="A249" s="84" t="s">
        <v>4705</v>
      </c>
      <c r="B249" s="84" t="s">
        <v>7380</v>
      </c>
      <c r="C249" s="51" t="s">
        <v>3884</v>
      </c>
      <c r="D249" s="72">
        <v>418302</v>
      </c>
      <c r="E249" s="24">
        <v>10</v>
      </c>
      <c r="F249" s="84" t="s">
        <v>5180</v>
      </c>
      <c r="G249" s="141">
        <v>8825057</v>
      </c>
      <c r="H249" s="51">
        <v>25.85</v>
      </c>
      <c r="I249" s="51">
        <f t="shared" si="8"/>
        <v>2.585</v>
      </c>
    </row>
    <row r="250" spans="1:9" ht="39.6" x14ac:dyDescent="0.25">
      <c r="A250" s="84" t="s">
        <v>4706</v>
      </c>
      <c r="B250" s="84" t="s">
        <v>2330</v>
      </c>
      <c r="C250" s="51" t="s">
        <v>3890</v>
      </c>
      <c r="D250" s="72">
        <v>53989</v>
      </c>
      <c r="E250" s="24">
        <v>20</v>
      </c>
      <c r="F250" s="84" t="s">
        <v>5174</v>
      </c>
      <c r="G250" s="141">
        <v>0</v>
      </c>
      <c r="H250" s="51">
        <v>54.98</v>
      </c>
      <c r="I250" s="51">
        <f t="shared" si="8"/>
        <v>2.7489999999999997</v>
      </c>
    </row>
    <row r="251" spans="1:9" ht="39.6" x14ac:dyDescent="0.25">
      <c r="A251" s="84" t="s">
        <v>4707</v>
      </c>
      <c r="B251" s="84" t="s">
        <v>2331</v>
      </c>
      <c r="C251" s="51" t="s">
        <v>3890</v>
      </c>
      <c r="D251" s="72">
        <v>53458</v>
      </c>
      <c r="E251" s="24">
        <v>20</v>
      </c>
      <c r="F251" s="84" t="s">
        <v>5296</v>
      </c>
      <c r="G251" s="141">
        <v>0</v>
      </c>
      <c r="H251" s="51">
        <v>47.66</v>
      </c>
      <c r="I251" s="51">
        <f t="shared" si="8"/>
        <v>2.383</v>
      </c>
    </row>
    <row r="252" spans="1:9" ht="39.6" x14ac:dyDescent="0.25">
      <c r="A252" s="84" t="s">
        <v>4708</v>
      </c>
      <c r="B252" s="84" t="s">
        <v>2332</v>
      </c>
      <c r="C252" s="51" t="s">
        <v>3891</v>
      </c>
      <c r="D252" s="72">
        <v>38118</v>
      </c>
      <c r="E252" s="24">
        <v>20</v>
      </c>
      <c r="F252" s="84" t="s">
        <v>5296</v>
      </c>
      <c r="G252" s="141">
        <v>8824267</v>
      </c>
      <c r="H252" s="51">
        <v>51.32</v>
      </c>
      <c r="I252" s="51">
        <f t="shared" si="8"/>
        <v>2.5659999999999998</v>
      </c>
    </row>
    <row r="253" spans="1:9" ht="79.2" x14ac:dyDescent="0.25">
      <c r="A253" s="84" t="s">
        <v>4709</v>
      </c>
      <c r="B253" s="64" t="s">
        <v>2377</v>
      </c>
      <c r="C253" s="51" t="s">
        <v>3892</v>
      </c>
      <c r="D253" s="72" t="s">
        <v>3893</v>
      </c>
      <c r="E253" s="24">
        <v>44</v>
      </c>
      <c r="F253" s="84" t="s">
        <v>5297</v>
      </c>
      <c r="G253" s="141">
        <v>0</v>
      </c>
      <c r="H253" s="51">
        <v>21.33</v>
      </c>
      <c r="I253" s="51">
        <f t="shared" si="8"/>
        <v>0.48477272727272724</v>
      </c>
    </row>
    <row r="254" spans="1:9" ht="66" x14ac:dyDescent="0.25">
      <c r="A254" s="84" t="s">
        <v>4710</v>
      </c>
      <c r="B254" s="64" t="s">
        <v>2378</v>
      </c>
      <c r="C254" s="51" t="s">
        <v>3892</v>
      </c>
      <c r="D254" s="72" t="s">
        <v>3894</v>
      </c>
      <c r="E254" s="24">
        <v>128</v>
      </c>
      <c r="F254" s="84" t="s">
        <v>5298</v>
      </c>
      <c r="G254" s="141">
        <v>0</v>
      </c>
      <c r="H254" s="51">
        <v>21.33</v>
      </c>
      <c r="I254" s="51">
        <f t="shared" si="8"/>
        <v>0.16664062499999999</v>
      </c>
    </row>
    <row r="255" spans="1:9" ht="52.8" x14ac:dyDescent="0.25">
      <c r="A255" s="84" t="s">
        <v>4711</v>
      </c>
      <c r="B255" s="64" t="s">
        <v>2379</v>
      </c>
      <c r="C255" s="51" t="s">
        <v>3892</v>
      </c>
      <c r="D255" s="72" t="s">
        <v>3895</v>
      </c>
      <c r="E255" s="24">
        <v>160</v>
      </c>
      <c r="F255" s="84" t="s">
        <v>5270</v>
      </c>
      <c r="G255" s="141">
        <v>0</v>
      </c>
      <c r="H255" s="51">
        <v>21.33</v>
      </c>
      <c r="I255" s="51">
        <f t="shared" si="8"/>
        <v>0.1333125</v>
      </c>
    </row>
    <row r="256" spans="1:9" ht="26.4" x14ac:dyDescent="0.25">
      <c r="A256" s="84" t="s">
        <v>4712</v>
      </c>
      <c r="B256" s="84" t="s">
        <v>2397</v>
      </c>
      <c r="C256" s="51" t="s">
        <v>3884</v>
      </c>
      <c r="D256" s="72">
        <v>418301</v>
      </c>
      <c r="E256" s="24">
        <v>10</v>
      </c>
      <c r="F256" s="84" t="s">
        <v>5180</v>
      </c>
      <c r="G256" s="141">
        <v>8825001</v>
      </c>
      <c r="H256" s="51">
        <v>27.84</v>
      </c>
      <c r="I256" s="51">
        <f t="shared" si="8"/>
        <v>2.7839999999999998</v>
      </c>
    </row>
    <row r="257" spans="1:9" x14ac:dyDescent="0.25">
      <c r="A257" s="84" t="s">
        <v>4713</v>
      </c>
      <c r="B257" s="84" t="s">
        <v>2398</v>
      </c>
      <c r="C257" s="51" t="s">
        <v>3884</v>
      </c>
      <c r="D257" s="72">
        <v>418304</v>
      </c>
      <c r="E257" s="24">
        <v>10</v>
      </c>
      <c r="F257" s="84" t="s">
        <v>5180</v>
      </c>
      <c r="G257" s="141">
        <v>8825000</v>
      </c>
      <c r="H257" s="51">
        <v>27.5</v>
      </c>
      <c r="I257" s="51">
        <f t="shared" si="8"/>
        <v>2.75</v>
      </c>
    </row>
    <row r="258" spans="1:9" x14ac:dyDescent="0.25">
      <c r="A258" s="84" t="s">
        <v>4714</v>
      </c>
      <c r="B258" s="84" t="s">
        <v>2399</v>
      </c>
      <c r="C258" s="51" t="s">
        <v>3884</v>
      </c>
      <c r="D258" s="72">
        <v>418318</v>
      </c>
      <c r="E258" s="24">
        <v>10</v>
      </c>
      <c r="F258" s="84" t="s">
        <v>5180</v>
      </c>
      <c r="G258" s="141">
        <v>8825055</v>
      </c>
      <c r="H258" s="51">
        <v>26.37</v>
      </c>
      <c r="I258" s="51">
        <f t="shared" si="8"/>
        <v>2.637</v>
      </c>
    </row>
    <row r="259" spans="1:9" ht="39.6" x14ac:dyDescent="0.25">
      <c r="A259" s="84" t="s">
        <v>4715</v>
      </c>
      <c r="B259" s="84" t="s">
        <v>7381</v>
      </c>
      <c r="C259" s="51" t="s">
        <v>3884</v>
      </c>
      <c r="D259" s="72">
        <v>418306</v>
      </c>
      <c r="E259" s="24">
        <v>10</v>
      </c>
      <c r="F259" s="84" t="s">
        <v>5180</v>
      </c>
      <c r="G259" s="141">
        <v>8825063</v>
      </c>
      <c r="H259" s="51">
        <v>25.43</v>
      </c>
      <c r="I259" s="51">
        <f t="shared" si="8"/>
        <v>2.5430000000000001</v>
      </c>
    </row>
    <row r="260" spans="1:9" ht="39.6" x14ac:dyDescent="0.25">
      <c r="A260" s="84" t="s">
        <v>4716</v>
      </c>
      <c r="B260" s="84" t="s">
        <v>7382</v>
      </c>
      <c r="C260" s="51" t="s">
        <v>3884</v>
      </c>
      <c r="D260" s="72">
        <v>418303</v>
      </c>
      <c r="E260" s="24">
        <v>10</v>
      </c>
      <c r="F260" s="84" t="s">
        <v>5180</v>
      </c>
      <c r="G260" s="141">
        <v>8825040</v>
      </c>
      <c r="H260" s="51">
        <v>25.12</v>
      </c>
      <c r="I260" s="51">
        <f t="shared" si="8"/>
        <v>2.512</v>
      </c>
    </row>
    <row r="261" spans="1:9" x14ac:dyDescent="0.25">
      <c r="A261" s="84" t="s">
        <v>4717</v>
      </c>
      <c r="B261" s="84" t="s">
        <v>2400</v>
      </c>
      <c r="C261" s="51" t="s">
        <v>3884</v>
      </c>
      <c r="D261" s="72">
        <v>418300</v>
      </c>
      <c r="E261" s="24">
        <v>10</v>
      </c>
      <c r="F261" s="84" t="s">
        <v>5180</v>
      </c>
      <c r="G261" s="141">
        <v>8825500</v>
      </c>
      <c r="H261" s="51">
        <v>19.559999999999999</v>
      </c>
      <c r="I261" s="51">
        <f t="shared" si="8"/>
        <v>1.956</v>
      </c>
    </row>
    <row r="262" spans="1:9" ht="211.2" x14ac:dyDescent="0.25">
      <c r="A262" s="84" t="s">
        <v>4718</v>
      </c>
      <c r="B262" s="85" t="s">
        <v>1208</v>
      </c>
      <c r="C262" s="51" t="s">
        <v>3494</v>
      </c>
      <c r="D262" s="72">
        <v>418312</v>
      </c>
      <c r="E262" s="24">
        <v>10</v>
      </c>
      <c r="F262" s="84" t="s">
        <v>5180</v>
      </c>
      <c r="G262" s="141">
        <v>8826077</v>
      </c>
      <c r="H262" s="51">
        <v>23.65</v>
      </c>
      <c r="I262" s="51">
        <f t="shared" si="8"/>
        <v>2.3649999999999998</v>
      </c>
    </row>
    <row r="263" spans="1:9" ht="158.4" x14ac:dyDescent="0.25">
      <c r="A263" s="84" t="s">
        <v>4719</v>
      </c>
      <c r="B263" s="85" t="s">
        <v>1209</v>
      </c>
      <c r="C263" s="51" t="s">
        <v>3494</v>
      </c>
      <c r="D263" s="72">
        <v>418308</v>
      </c>
      <c r="E263" s="24">
        <v>10</v>
      </c>
      <c r="F263" s="84" t="s">
        <v>5180</v>
      </c>
      <c r="G263" s="141">
        <v>8825013</v>
      </c>
      <c r="H263" s="51">
        <v>23.13</v>
      </c>
      <c r="I263" s="51">
        <f t="shared" si="8"/>
        <v>2.3129999999999997</v>
      </c>
    </row>
    <row r="264" spans="1:9" ht="184.8" x14ac:dyDescent="0.25">
      <c r="A264" s="84" t="s">
        <v>4720</v>
      </c>
      <c r="B264" s="85" t="s">
        <v>60</v>
      </c>
      <c r="C264" s="51" t="s">
        <v>3889</v>
      </c>
      <c r="D264" s="72">
        <v>26242</v>
      </c>
      <c r="E264" s="24">
        <v>10</v>
      </c>
      <c r="F264" s="84" t="s">
        <v>5174</v>
      </c>
      <c r="G264" s="141">
        <v>8841930</v>
      </c>
      <c r="H264" s="51">
        <v>23.51</v>
      </c>
      <c r="I264" s="51">
        <f t="shared" si="8"/>
        <v>2.351</v>
      </c>
    </row>
    <row r="265" spans="1:9" ht="39.6" x14ac:dyDescent="0.25">
      <c r="A265" s="84" t="s">
        <v>4721</v>
      </c>
      <c r="B265" s="84" t="s">
        <v>818</v>
      </c>
      <c r="C265" s="51" t="s">
        <v>3896</v>
      </c>
      <c r="D265" s="72">
        <v>64421</v>
      </c>
      <c r="E265" s="24">
        <v>100</v>
      </c>
      <c r="F265" s="84" t="s">
        <v>5270</v>
      </c>
      <c r="G265" s="141">
        <v>3522020</v>
      </c>
      <c r="H265" s="51">
        <v>14.69</v>
      </c>
      <c r="I265" s="51">
        <f t="shared" si="8"/>
        <v>0.1469</v>
      </c>
    </row>
    <row r="266" spans="1:9" ht="118.8" x14ac:dyDescent="0.25">
      <c r="A266" s="84" t="s">
        <v>4722</v>
      </c>
      <c r="B266" s="85" t="s">
        <v>333</v>
      </c>
      <c r="C266" s="51" t="s">
        <v>3897</v>
      </c>
      <c r="D266" s="72">
        <v>16719</v>
      </c>
      <c r="E266" s="24">
        <v>10</v>
      </c>
      <c r="F266" s="84" t="s">
        <v>5180</v>
      </c>
      <c r="G266" s="141">
        <v>8778004</v>
      </c>
      <c r="H266" s="51">
        <v>32.76</v>
      </c>
      <c r="I266" s="51">
        <f t="shared" si="8"/>
        <v>3.2759999999999998</v>
      </c>
    </row>
    <row r="267" spans="1:9" ht="118.8" x14ac:dyDescent="0.25">
      <c r="A267" s="84" t="s">
        <v>4723</v>
      </c>
      <c r="B267" s="85" t="s">
        <v>334</v>
      </c>
      <c r="C267" s="51" t="s">
        <v>3879</v>
      </c>
      <c r="D267" s="72">
        <v>612869</v>
      </c>
      <c r="E267" s="24">
        <v>80</v>
      </c>
      <c r="F267" s="69" t="s">
        <v>5299</v>
      </c>
      <c r="G267" s="141">
        <v>115570</v>
      </c>
      <c r="H267" s="51">
        <v>22.39</v>
      </c>
      <c r="I267" s="51">
        <f t="shared" si="8"/>
        <v>0.27987499999999998</v>
      </c>
    </row>
    <row r="268" spans="1:9" ht="92.4" x14ac:dyDescent="0.25">
      <c r="A268" s="84" t="s">
        <v>4724</v>
      </c>
      <c r="B268" s="85" t="s">
        <v>335</v>
      </c>
      <c r="C268" s="51" t="s">
        <v>3898</v>
      </c>
      <c r="D268" s="72">
        <v>16753</v>
      </c>
      <c r="E268" s="24">
        <v>10</v>
      </c>
      <c r="F268" s="84" t="s">
        <v>5180</v>
      </c>
      <c r="G268" s="141">
        <v>8778645</v>
      </c>
      <c r="H268" s="51">
        <v>16.73</v>
      </c>
      <c r="I268" s="51">
        <f t="shared" si="8"/>
        <v>1.673</v>
      </c>
    </row>
    <row r="269" spans="1:9" ht="52.8" x14ac:dyDescent="0.25">
      <c r="A269" s="84" t="s">
        <v>4725</v>
      </c>
      <c r="B269" s="85" t="s">
        <v>4429</v>
      </c>
      <c r="C269" s="51" t="s">
        <v>3495</v>
      </c>
      <c r="D269" s="72">
        <v>28322</v>
      </c>
      <c r="E269" s="24">
        <v>48</v>
      </c>
      <c r="F269" s="84" t="s">
        <v>5181</v>
      </c>
      <c r="G269" s="141">
        <v>8968093</v>
      </c>
      <c r="H269" s="51">
        <v>16.64</v>
      </c>
      <c r="I269" s="51">
        <f t="shared" si="8"/>
        <v>0.34666666666666668</v>
      </c>
    </row>
    <row r="270" spans="1:9" ht="66" x14ac:dyDescent="0.25">
      <c r="A270" s="84" t="s">
        <v>4726</v>
      </c>
      <c r="B270" s="84" t="s">
        <v>4431</v>
      </c>
      <c r="C270" s="51" t="s">
        <v>3495</v>
      </c>
      <c r="D270" s="72">
        <v>9180</v>
      </c>
      <c r="E270" s="24">
        <v>240</v>
      </c>
      <c r="F270" s="84" t="s">
        <v>5300</v>
      </c>
      <c r="G270" s="141">
        <v>8968099</v>
      </c>
      <c r="H270" s="51">
        <v>25.04</v>
      </c>
      <c r="I270" s="51">
        <f t="shared" si="8"/>
        <v>0.10433333333333333</v>
      </c>
    </row>
    <row r="271" spans="1:9" ht="211.2" x14ac:dyDescent="0.25">
      <c r="A271" s="84" t="s">
        <v>4727</v>
      </c>
      <c r="B271" s="85" t="s">
        <v>1256</v>
      </c>
      <c r="C271" s="51" t="s">
        <v>3495</v>
      </c>
      <c r="D271" s="72">
        <v>28321</v>
      </c>
      <c r="E271" s="24">
        <v>48</v>
      </c>
      <c r="F271" s="84" t="s">
        <v>5301</v>
      </c>
      <c r="G271" s="141">
        <v>8968101</v>
      </c>
      <c r="H271" s="51">
        <v>22.41</v>
      </c>
      <c r="I271" s="51">
        <f t="shared" si="8"/>
        <v>0.46687499999999998</v>
      </c>
    </row>
    <row r="272" spans="1:9" ht="52.8" x14ac:dyDescent="0.25">
      <c r="A272" s="84" t="s">
        <v>4728</v>
      </c>
      <c r="B272" s="85" t="s">
        <v>1178</v>
      </c>
      <c r="C272" s="51" t="s">
        <v>3899</v>
      </c>
      <c r="D272" s="72">
        <v>96086</v>
      </c>
      <c r="E272" s="24">
        <v>10</v>
      </c>
      <c r="F272" s="84" t="s">
        <v>5174</v>
      </c>
      <c r="G272" s="141">
        <v>8883938</v>
      </c>
      <c r="H272" s="51">
        <v>21.2</v>
      </c>
      <c r="I272" s="51">
        <f t="shared" si="8"/>
        <v>2.12</v>
      </c>
    </row>
    <row r="273" spans="1:9" ht="39.6" x14ac:dyDescent="0.25">
      <c r="A273" s="84" t="s">
        <v>4729</v>
      </c>
      <c r="B273" s="84" t="s">
        <v>1180</v>
      </c>
      <c r="C273" s="51" t="s">
        <v>3899</v>
      </c>
      <c r="D273" s="72">
        <v>96129</v>
      </c>
      <c r="E273" s="24">
        <v>60</v>
      </c>
      <c r="F273" s="84" t="s">
        <v>5302</v>
      </c>
      <c r="G273" s="141">
        <v>12551</v>
      </c>
      <c r="H273" s="51">
        <v>19.920000000000002</v>
      </c>
      <c r="I273" s="51">
        <f t="shared" si="8"/>
        <v>0.33200000000000002</v>
      </c>
    </row>
    <row r="274" spans="1:9" ht="118.8" x14ac:dyDescent="0.25">
      <c r="A274" s="84" t="s">
        <v>4730</v>
      </c>
      <c r="B274" s="85" t="s">
        <v>1257</v>
      </c>
      <c r="C274" s="51" t="s">
        <v>3900</v>
      </c>
      <c r="D274" s="72">
        <v>21014</v>
      </c>
      <c r="E274" s="24">
        <v>36</v>
      </c>
      <c r="F274" s="84" t="s">
        <v>5203</v>
      </c>
      <c r="G274" s="141">
        <v>8968323</v>
      </c>
      <c r="H274" s="51">
        <v>32.46</v>
      </c>
      <c r="I274" s="51">
        <f t="shared" si="8"/>
        <v>0.90166666666666673</v>
      </c>
    </row>
    <row r="275" spans="1:9" ht="158.4" x14ac:dyDescent="0.25">
      <c r="A275" s="84" t="s">
        <v>4731</v>
      </c>
      <c r="B275" s="85" t="s">
        <v>251</v>
      </c>
      <c r="C275" s="51" t="s">
        <v>483</v>
      </c>
      <c r="D275" s="72" t="s">
        <v>3901</v>
      </c>
      <c r="E275" s="24">
        <v>6</v>
      </c>
      <c r="F275" s="84" t="s">
        <v>5303</v>
      </c>
      <c r="G275" s="141">
        <v>2792315</v>
      </c>
      <c r="H275" s="51">
        <v>49.01</v>
      </c>
      <c r="I275" s="51">
        <f t="shared" si="8"/>
        <v>8.168333333333333</v>
      </c>
    </row>
    <row r="276" spans="1:9" ht="92.4" x14ac:dyDescent="0.25">
      <c r="A276" s="84" t="s">
        <v>4732</v>
      </c>
      <c r="B276" s="84" t="s">
        <v>2601</v>
      </c>
      <c r="C276" s="51" t="s">
        <v>3902</v>
      </c>
      <c r="D276" s="72">
        <v>435007</v>
      </c>
      <c r="E276" s="24">
        <v>6</v>
      </c>
      <c r="F276" s="84" t="s">
        <v>5304</v>
      </c>
      <c r="G276" s="141">
        <v>2792323</v>
      </c>
      <c r="H276" s="51">
        <v>47.8</v>
      </c>
      <c r="I276" s="51">
        <f t="shared" si="8"/>
        <v>7.9666666666666659</v>
      </c>
    </row>
    <row r="277" spans="1:9" ht="79.2" x14ac:dyDescent="0.25">
      <c r="A277" s="84" t="s">
        <v>4733</v>
      </c>
      <c r="B277" s="85" t="s">
        <v>183</v>
      </c>
      <c r="C277" s="51" t="s">
        <v>3903</v>
      </c>
      <c r="D277" s="72">
        <v>495240</v>
      </c>
      <c r="E277" s="24">
        <v>24</v>
      </c>
      <c r="F277" s="84" t="s">
        <v>5196</v>
      </c>
      <c r="G277" s="141">
        <v>2792269</v>
      </c>
      <c r="H277" s="51">
        <v>28.09</v>
      </c>
      <c r="I277" s="51">
        <f t="shared" si="8"/>
        <v>1.1704166666666667</v>
      </c>
    </row>
    <row r="278" spans="1:9" ht="39.6" x14ac:dyDescent="0.25">
      <c r="A278" s="84" t="s">
        <v>4734</v>
      </c>
      <c r="B278" s="85" t="s">
        <v>252</v>
      </c>
      <c r="C278" s="51" t="s">
        <v>3854</v>
      </c>
      <c r="D278" s="72">
        <v>3122</v>
      </c>
      <c r="E278" s="24">
        <v>6</v>
      </c>
      <c r="F278" s="84" t="s">
        <v>5262</v>
      </c>
      <c r="G278" s="141">
        <v>3221231</v>
      </c>
      <c r="H278" s="51">
        <v>37.049999999999997</v>
      </c>
      <c r="I278" s="51">
        <f t="shared" si="8"/>
        <v>6.1749999999999998</v>
      </c>
    </row>
    <row r="279" spans="1:9" ht="52.8" x14ac:dyDescent="0.25">
      <c r="A279" s="84" t="s">
        <v>4735</v>
      </c>
      <c r="B279" s="84" t="s">
        <v>4430</v>
      </c>
      <c r="C279" s="51" t="s">
        <v>3495</v>
      </c>
      <c r="D279" s="72">
        <v>28322</v>
      </c>
      <c r="E279" s="24">
        <v>48</v>
      </c>
      <c r="F279" s="84" t="s">
        <v>5181</v>
      </c>
      <c r="G279" s="141">
        <v>8968093</v>
      </c>
      <c r="H279" s="51">
        <v>16.64</v>
      </c>
      <c r="I279" s="51">
        <f t="shared" si="8"/>
        <v>0.34666666666666668</v>
      </c>
    </row>
    <row r="280" spans="1:9" ht="184.8" x14ac:dyDescent="0.25">
      <c r="A280" s="84" t="s">
        <v>4736</v>
      </c>
      <c r="B280" s="84" t="s">
        <v>2633</v>
      </c>
      <c r="C280" s="51" t="s">
        <v>3899</v>
      </c>
      <c r="D280" s="72">
        <v>96101</v>
      </c>
      <c r="E280" s="24">
        <v>72</v>
      </c>
      <c r="F280" s="84" t="s">
        <v>5181</v>
      </c>
      <c r="G280" s="141">
        <v>8884001</v>
      </c>
      <c r="H280" s="51">
        <v>23.11</v>
      </c>
      <c r="I280" s="51">
        <f t="shared" si="8"/>
        <v>0.32097222222222221</v>
      </c>
    </row>
    <row r="281" spans="1:9" ht="79.2" x14ac:dyDescent="0.25">
      <c r="A281" s="84" t="s">
        <v>4737</v>
      </c>
      <c r="B281" s="85" t="s">
        <v>238</v>
      </c>
      <c r="C281" s="51" t="s">
        <v>3854</v>
      </c>
      <c r="D281" s="72">
        <v>3123</v>
      </c>
      <c r="E281" s="24">
        <v>6</v>
      </c>
      <c r="F281" s="84" t="s">
        <v>5262</v>
      </c>
      <c r="G281" s="141">
        <v>3153004</v>
      </c>
      <c r="H281" s="51">
        <v>63.67</v>
      </c>
      <c r="I281" s="51">
        <f t="shared" si="8"/>
        <v>10.611666666666666</v>
      </c>
    </row>
    <row r="282" spans="1:9" ht="39.6" x14ac:dyDescent="0.25">
      <c r="A282" s="84" t="s">
        <v>4738</v>
      </c>
      <c r="B282" s="84" t="s">
        <v>2618</v>
      </c>
      <c r="C282" s="51" t="s">
        <v>3492</v>
      </c>
      <c r="D282" s="72">
        <v>61300</v>
      </c>
      <c r="E282" s="24">
        <v>120</v>
      </c>
      <c r="F282" s="84" t="s">
        <v>5305</v>
      </c>
      <c r="G282" s="141">
        <v>8966542</v>
      </c>
      <c r="H282" s="51">
        <v>56.99</v>
      </c>
      <c r="I282" s="51">
        <f t="shared" si="8"/>
        <v>0.47491666666666671</v>
      </c>
    </row>
    <row r="283" spans="1:9" ht="237.6" x14ac:dyDescent="0.25">
      <c r="A283" s="84" t="s">
        <v>4739</v>
      </c>
      <c r="B283" s="84" t="s">
        <v>2628</v>
      </c>
      <c r="C283" s="51" t="s">
        <v>3904</v>
      </c>
      <c r="D283" s="72">
        <v>5217</v>
      </c>
      <c r="E283" s="24">
        <v>60</v>
      </c>
      <c r="F283" s="84" t="s">
        <v>5205</v>
      </c>
      <c r="G283" s="141">
        <v>8975217</v>
      </c>
      <c r="H283" s="51">
        <v>37.950000000000003</v>
      </c>
      <c r="I283" s="51">
        <f t="shared" si="8"/>
        <v>0.63250000000000006</v>
      </c>
    </row>
    <row r="284" spans="1:9" ht="237.6" x14ac:dyDescent="0.25">
      <c r="A284" s="84" t="s">
        <v>4740</v>
      </c>
      <c r="B284" s="84" t="s">
        <v>2629</v>
      </c>
      <c r="C284" s="51" t="s">
        <v>3496</v>
      </c>
      <c r="D284" s="72">
        <v>5817</v>
      </c>
      <c r="E284" s="24">
        <v>96</v>
      </c>
      <c r="F284" s="84" t="s">
        <v>5205</v>
      </c>
      <c r="G284" s="141">
        <v>8977336</v>
      </c>
      <c r="H284" s="51">
        <v>63.78</v>
      </c>
      <c r="I284" s="51">
        <f t="shared" ref="I284:I347" si="9">H284/$E284</f>
        <v>0.66437500000000005</v>
      </c>
    </row>
    <row r="285" spans="1:9" ht="39.6" x14ac:dyDescent="0.25">
      <c r="A285" s="84" t="s">
        <v>4741</v>
      </c>
      <c r="B285" s="84" t="s">
        <v>1267</v>
      </c>
      <c r="C285" s="51" t="s">
        <v>3492</v>
      </c>
      <c r="D285" s="72">
        <v>77551</v>
      </c>
      <c r="E285" s="24">
        <v>96</v>
      </c>
      <c r="F285" s="84" t="s">
        <v>5182</v>
      </c>
      <c r="G285" s="141">
        <v>8978476</v>
      </c>
      <c r="H285" s="51">
        <v>32.99</v>
      </c>
      <c r="I285" s="51">
        <f t="shared" si="9"/>
        <v>0.34364583333333337</v>
      </c>
    </row>
    <row r="286" spans="1:9" ht="26.4" x14ac:dyDescent="0.25">
      <c r="A286" s="84" t="s">
        <v>4742</v>
      </c>
      <c r="B286" s="84" t="s">
        <v>1268</v>
      </c>
      <c r="C286" s="51" t="s">
        <v>3492</v>
      </c>
      <c r="D286" s="72">
        <v>97871</v>
      </c>
      <c r="E286" s="24">
        <v>72</v>
      </c>
      <c r="F286" s="84" t="s">
        <v>5168</v>
      </c>
      <c r="G286" s="141">
        <v>8976833</v>
      </c>
      <c r="H286" s="51">
        <v>32.590000000000003</v>
      </c>
      <c r="I286" s="51">
        <f t="shared" si="9"/>
        <v>0.45263888888888892</v>
      </c>
    </row>
    <row r="287" spans="1:9" ht="92.4" x14ac:dyDescent="0.25">
      <c r="A287" s="84" t="s">
        <v>4743</v>
      </c>
      <c r="B287" s="61" t="s">
        <v>1528</v>
      </c>
      <c r="C287" s="51" t="s">
        <v>3777</v>
      </c>
      <c r="D287" s="72">
        <v>70481</v>
      </c>
      <c r="E287" s="24">
        <v>55</v>
      </c>
      <c r="F287" s="84" t="s">
        <v>5306</v>
      </c>
      <c r="G287" s="141">
        <v>8968174</v>
      </c>
      <c r="H287" s="51">
        <v>17.899999999999999</v>
      </c>
      <c r="I287" s="51">
        <f t="shared" si="9"/>
        <v>0.32545454545454544</v>
      </c>
    </row>
    <row r="288" spans="1:9" ht="184.8" x14ac:dyDescent="0.25">
      <c r="A288" s="84" t="s">
        <v>4744</v>
      </c>
      <c r="B288" s="61" t="s">
        <v>1529</v>
      </c>
      <c r="C288" s="51" t="s">
        <v>3777</v>
      </c>
      <c r="D288" s="72">
        <v>70401</v>
      </c>
      <c r="E288" s="24">
        <v>46</v>
      </c>
      <c r="F288" s="84" t="s">
        <v>5168</v>
      </c>
      <c r="G288" s="141">
        <v>8968182</v>
      </c>
      <c r="H288" s="51">
        <v>17.920000000000002</v>
      </c>
      <c r="I288" s="51">
        <f t="shared" si="9"/>
        <v>0.3895652173913044</v>
      </c>
    </row>
    <row r="289" spans="1:9" ht="184.8" x14ac:dyDescent="0.25">
      <c r="A289" s="84" t="s">
        <v>4745</v>
      </c>
      <c r="B289" s="61" t="s">
        <v>197</v>
      </c>
      <c r="C289" s="51" t="s">
        <v>3899</v>
      </c>
      <c r="D289" s="72">
        <v>95127</v>
      </c>
      <c r="E289" s="24">
        <v>68</v>
      </c>
      <c r="F289" s="84" t="s">
        <v>5204</v>
      </c>
      <c r="G289" s="141">
        <v>9330016</v>
      </c>
      <c r="H289" s="51">
        <v>27.1</v>
      </c>
      <c r="I289" s="51">
        <f t="shared" si="9"/>
        <v>0.39852941176470591</v>
      </c>
    </row>
    <row r="290" spans="1:9" ht="52.8" x14ac:dyDescent="0.25">
      <c r="A290" s="84" t="s">
        <v>4746</v>
      </c>
      <c r="B290" s="84" t="s">
        <v>1258</v>
      </c>
      <c r="C290" s="51" t="s">
        <v>3777</v>
      </c>
      <c r="D290" s="72">
        <v>70601</v>
      </c>
      <c r="E290" s="24">
        <v>60</v>
      </c>
      <c r="F290" s="84" t="s">
        <v>5168</v>
      </c>
      <c r="G290" s="141">
        <v>8968166</v>
      </c>
      <c r="H290" s="51">
        <v>17.72</v>
      </c>
      <c r="I290" s="51">
        <f t="shared" si="9"/>
        <v>0.29533333333333334</v>
      </c>
    </row>
    <row r="291" spans="1:9" ht="92.4" x14ac:dyDescent="0.25">
      <c r="A291" s="84" t="s">
        <v>4747</v>
      </c>
      <c r="B291" s="61" t="s">
        <v>1177</v>
      </c>
      <c r="C291" s="51" t="s">
        <v>3777</v>
      </c>
      <c r="D291" s="72">
        <v>72481</v>
      </c>
      <c r="E291" s="24">
        <v>55</v>
      </c>
      <c r="F291" s="84" t="s">
        <v>5168</v>
      </c>
      <c r="G291" s="141">
        <v>8968175</v>
      </c>
      <c r="H291" s="51">
        <v>17.86</v>
      </c>
      <c r="I291" s="51">
        <f t="shared" si="9"/>
        <v>0.3247272727272727</v>
      </c>
    </row>
    <row r="292" spans="1:9" ht="52.8" x14ac:dyDescent="0.25">
      <c r="A292" s="84" t="s">
        <v>4748</v>
      </c>
      <c r="B292" s="61" t="s">
        <v>1287</v>
      </c>
      <c r="C292" s="51" t="s">
        <v>2319</v>
      </c>
      <c r="D292" s="72">
        <v>43583</v>
      </c>
      <c r="E292" s="24">
        <v>72</v>
      </c>
      <c r="F292" s="84" t="s">
        <v>5307</v>
      </c>
      <c r="G292" s="141">
        <v>9330017</v>
      </c>
      <c r="H292" s="51">
        <v>18.95</v>
      </c>
      <c r="I292" s="51">
        <f t="shared" si="9"/>
        <v>0.26319444444444445</v>
      </c>
    </row>
    <row r="293" spans="1:9" ht="39.6" x14ac:dyDescent="0.25">
      <c r="A293" s="84" t="s">
        <v>4749</v>
      </c>
      <c r="B293" s="84" t="s">
        <v>1276</v>
      </c>
      <c r="C293" s="51" t="s">
        <v>3905</v>
      </c>
      <c r="D293" s="72">
        <v>4602575009</v>
      </c>
      <c r="E293" s="24">
        <v>144</v>
      </c>
      <c r="F293" s="84" t="s">
        <v>5198</v>
      </c>
      <c r="G293" s="141">
        <v>8855096</v>
      </c>
      <c r="H293" s="51">
        <v>69.09</v>
      </c>
      <c r="I293" s="51">
        <f t="shared" si="9"/>
        <v>0.47979166666666667</v>
      </c>
    </row>
    <row r="294" spans="1:9" ht="39.6" x14ac:dyDescent="0.25">
      <c r="A294" s="84" t="s">
        <v>4750</v>
      </c>
      <c r="B294" s="84" t="s">
        <v>1277</v>
      </c>
      <c r="C294" s="51" t="s">
        <v>3905</v>
      </c>
      <c r="D294" s="72">
        <v>4602575016</v>
      </c>
      <c r="E294" s="24">
        <v>100</v>
      </c>
      <c r="F294" s="84" t="s">
        <v>5196</v>
      </c>
      <c r="G294" s="141">
        <v>8855102</v>
      </c>
      <c r="H294" s="51">
        <v>34.21</v>
      </c>
      <c r="I294" s="51">
        <f t="shared" si="9"/>
        <v>0.34210000000000002</v>
      </c>
    </row>
    <row r="295" spans="1:9" ht="39.6" x14ac:dyDescent="0.25">
      <c r="A295" s="84" t="s">
        <v>4751</v>
      </c>
      <c r="B295" s="84" t="s">
        <v>1278</v>
      </c>
      <c r="C295" s="51" t="s">
        <v>3905</v>
      </c>
      <c r="D295" s="72">
        <v>4602575014</v>
      </c>
      <c r="E295" s="24">
        <v>144</v>
      </c>
      <c r="F295" s="84" t="s">
        <v>5198</v>
      </c>
      <c r="G295" s="141">
        <v>8855099</v>
      </c>
      <c r="H295" s="51">
        <v>60.1</v>
      </c>
      <c r="I295" s="51">
        <f t="shared" si="9"/>
        <v>0.41736111111111113</v>
      </c>
    </row>
    <row r="296" spans="1:9" ht="39.6" x14ac:dyDescent="0.25">
      <c r="A296" s="84" t="s">
        <v>4752</v>
      </c>
      <c r="B296" s="84" t="s">
        <v>1539</v>
      </c>
      <c r="C296" s="51" t="s">
        <v>3906</v>
      </c>
      <c r="D296" s="72">
        <v>40082</v>
      </c>
      <c r="E296" s="24">
        <v>130</v>
      </c>
      <c r="F296" s="84" t="s">
        <v>5247</v>
      </c>
      <c r="G296" s="141">
        <v>8850012</v>
      </c>
      <c r="H296" s="51">
        <v>46.5</v>
      </c>
      <c r="I296" s="51">
        <f t="shared" si="9"/>
        <v>0.3576923076923077</v>
      </c>
    </row>
    <row r="297" spans="1:9" ht="39.6" x14ac:dyDescent="0.25">
      <c r="A297" s="84" t="s">
        <v>4753</v>
      </c>
      <c r="B297" s="84" t="s">
        <v>1540</v>
      </c>
      <c r="C297" s="51" t="s">
        <v>3906</v>
      </c>
      <c r="D297" s="72">
        <v>40081</v>
      </c>
      <c r="E297" s="24">
        <v>110</v>
      </c>
      <c r="F297" s="84" t="s">
        <v>5198</v>
      </c>
      <c r="G297" s="141">
        <v>8850011</v>
      </c>
      <c r="H297" s="51">
        <v>50.54</v>
      </c>
      <c r="I297" s="51">
        <f t="shared" si="9"/>
        <v>0.45945454545454545</v>
      </c>
    </row>
    <row r="298" spans="1:9" ht="39.6" x14ac:dyDescent="0.25">
      <c r="A298" s="84" t="s">
        <v>4754</v>
      </c>
      <c r="B298" s="84" t="s">
        <v>1541</v>
      </c>
      <c r="C298" s="51" t="s">
        <v>3906</v>
      </c>
      <c r="D298" s="72">
        <v>40080</v>
      </c>
      <c r="E298" s="24">
        <v>130</v>
      </c>
      <c r="F298" s="84" t="s">
        <v>5198</v>
      </c>
      <c r="G298" s="141">
        <v>8850010</v>
      </c>
      <c r="H298" s="51">
        <v>51.7</v>
      </c>
      <c r="I298" s="51">
        <f t="shared" si="9"/>
        <v>0.39769230769230773</v>
      </c>
    </row>
    <row r="299" spans="1:9" ht="118.8" x14ac:dyDescent="0.25">
      <c r="A299" s="84" t="s">
        <v>4755</v>
      </c>
      <c r="B299" s="84" t="s">
        <v>2696</v>
      </c>
      <c r="C299" s="51" t="s">
        <v>227</v>
      </c>
      <c r="D299" s="72">
        <v>37720</v>
      </c>
      <c r="E299" s="24">
        <v>12</v>
      </c>
      <c r="F299" s="84" t="s">
        <v>5308</v>
      </c>
      <c r="G299" s="141">
        <v>9335513</v>
      </c>
      <c r="H299" s="51">
        <v>36.47</v>
      </c>
      <c r="I299" s="51">
        <f t="shared" si="9"/>
        <v>3.0391666666666666</v>
      </c>
    </row>
    <row r="300" spans="1:9" ht="26.4" x14ac:dyDescent="0.25">
      <c r="A300" s="84" t="s">
        <v>4756</v>
      </c>
      <c r="B300" s="84" t="s">
        <v>515</v>
      </c>
      <c r="C300" s="51" t="s">
        <v>2319</v>
      </c>
      <c r="D300" s="72">
        <v>43586</v>
      </c>
      <c r="E300" s="24">
        <v>180</v>
      </c>
      <c r="F300" s="84" t="s">
        <v>5309</v>
      </c>
      <c r="G300" s="141">
        <v>9330068</v>
      </c>
      <c r="H300" s="51">
        <v>15.25</v>
      </c>
      <c r="I300" s="51">
        <f t="shared" si="9"/>
        <v>8.4722222222222227E-2</v>
      </c>
    </row>
    <row r="301" spans="1:9" ht="105.6" x14ac:dyDescent="0.25">
      <c r="A301" s="84" t="s">
        <v>4757</v>
      </c>
      <c r="B301" s="85" t="s">
        <v>1288</v>
      </c>
      <c r="C301" s="51" t="s">
        <v>2319</v>
      </c>
      <c r="D301" s="72">
        <v>43582</v>
      </c>
      <c r="E301" s="24">
        <v>144</v>
      </c>
      <c r="F301" s="84" t="s">
        <v>5310</v>
      </c>
      <c r="G301" s="141">
        <v>9330015</v>
      </c>
      <c r="H301" s="51">
        <v>14.81</v>
      </c>
      <c r="I301" s="51">
        <f t="shared" si="9"/>
        <v>0.10284722222222223</v>
      </c>
    </row>
    <row r="302" spans="1:9" ht="105.6" x14ac:dyDescent="0.25">
      <c r="A302" s="84" t="s">
        <v>4758</v>
      </c>
      <c r="B302" s="85" t="s">
        <v>949</v>
      </c>
      <c r="C302" s="51" t="s">
        <v>485</v>
      </c>
      <c r="D302" s="72">
        <v>16151</v>
      </c>
      <c r="E302" s="24">
        <v>80</v>
      </c>
      <c r="F302" s="84" t="s">
        <v>5176</v>
      </c>
      <c r="G302" s="141">
        <v>6549484</v>
      </c>
      <c r="H302" s="51">
        <v>33.369999999999997</v>
      </c>
      <c r="I302" s="51">
        <f t="shared" si="9"/>
        <v>0.41712499999999997</v>
      </c>
    </row>
    <row r="303" spans="1:9" ht="52.8" x14ac:dyDescent="0.25">
      <c r="A303" s="84" t="s">
        <v>4759</v>
      </c>
      <c r="B303" s="84" t="s">
        <v>1159</v>
      </c>
      <c r="C303" s="51" t="s">
        <v>3907</v>
      </c>
      <c r="D303" s="72">
        <v>92562</v>
      </c>
      <c r="E303" s="24">
        <v>72</v>
      </c>
      <c r="F303" s="84" t="s">
        <v>5311</v>
      </c>
      <c r="G303" s="141">
        <v>9180009</v>
      </c>
      <c r="H303" s="51">
        <v>26.57</v>
      </c>
      <c r="I303" s="51">
        <f t="shared" si="9"/>
        <v>0.36902777777777779</v>
      </c>
    </row>
    <row r="304" spans="1:9" ht="39.6" x14ac:dyDescent="0.25">
      <c r="A304" s="84" t="s">
        <v>4760</v>
      </c>
      <c r="B304" s="85" t="s">
        <v>976</v>
      </c>
      <c r="C304" s="51" t="s">
        <v>3908</v>
      </c>
      <c r="D304" s="72">
        <v>74</v>
      </c>
      <c r="E304" s="24">
        <v>72</v>
      </c>
      <c r="F304" s="84" t="s">
        <v>5279</v>
      </c>
      <c r="G304" s="141">
        <v>9130012</v>
      </c>
      <c r="H304" s="51">
        <v>15.67</v>
      </c>
      <c r="I304" s="51">
        <f t="shared" si="9"/>
        <v>0.21763888888888888</v>
      </c>
    </row>
    <row r="305" spans="1:9" ht="39.6" x14ac:dyDescent="0.25">
      <c r="A305" s="84" t="s">
        <v>4761</v>
      </c>
      <c r="B305" s="84" t="s">
        <v>1161</v>
      </c>
      <c r="C305" s="51" t="s">
        <v>3907</v>
      </c>
      <c r="D305" s="72">
        <v>80801</v>
      </c>
      <c r="E305" s="24">
        <v>72</v>
      </c>
      <c r="F305" s="84" t="s">
        <v>5311</v>
      </c>
      <c r="G305" s="141">
        <v>9330007</v>
      </c>
      <c r="H305" s="51">
        <v>26.57</v>
      </c>
      <c r="I305" s="51">
        <f t="shared" si="9"/>
        <v>0.36902777777777779</v>
      </c>
    </row>
    <row r="306" spans="1:9" ht="39.6" x14ac:dyDescent="0.25">
      <c r="A306" s="84" t="s">
        <v>4762</v>
      </c>
      <c r="B306" s="84" t="s">
        <v>1162</v>
      </c>
      <c r="C306" s="51" t="s">
        <v>3907</v>
      </c>
      <c r="D306" s="72">
        <v>80693</v>
      </c>
      <c r="E306" s="24">
        <v>72</v>
      </c>
      <c r="F306" s="84" t="s">
        <v>5311</v>
      </c>
      <c r="G306" s="141">
        <v>9330006</v>
      </c>
      <c r="H306" s="51">
        <v>26.57</v>
      </c>
      <c r="I306" s="51">
        <f t="shared" si="9"/>
        <v>0.36902777777777779</v>
      </c>
    </row>
    <row r="307" spans="1:9" ht="39.6" x14ac:dyDescent="0.25">
      <c r="A307" s="84" t="s">
        <v>4763</v>
      </c>
      <c r="B307" s="84" t="s">
        <v>1163</v>
      </c>
      <c r="C307" s="51" t="s">
        <v>3907</v>
      </c>
      <c r="D307" s="72">
        <v>92315</v>
      </c>
      <c r="E307" s="24">
        <v>72</v>
      </c>
      <c r="F307" s="84" t="s">
        <v>5247</v>
      </c>
      <c r="G307" s="141">
        <v>9180003</v>
      </c>
      <c r="H307" s="51">
        <v>26.57</v>
      </c>
      <c r="I307" s="51">
        <f t="shared" si="9"/>
        <v>0.36902777777777779</v>
      </c>
    </row>
    <row r="308" spans="1:9" ht="39.6" x14ac:dyDescent="0.25">
      <c r="A308" s="84" t="s">
        <v>4764</v>
      </c>
      <c r="B308" s="84" t="s">
        <v>1526</v>
      </c>
      <c r="C308" s="51" t="s">
        <v>3907</v>
      </c>
      <c r="D308" s="72">
        <v>92313</v>
      </c>
      <c r="E308" s="24">
        <v>72</v>
      </c>
      <c r="F308" s="84" t="s">
        <v>5247</v>
      </c>
      <c r="G308" s="141">
        <v>9180000</v>
      </c>
      <c r="H308" s="51">
        <v>26.57</v>
      </c>
      <c r="I308" s="51">
        <f t="shared" si="9"/>
        <v>0.36902777777777779</v>
      </c>
    </row>
    <row r="309" spans="1:9" ht="52.8" x14ac:dyDescent="0.25">
      <c r="A309" s="84" t="s">
        <v>4765</v>
      </c>
      <c r="B309" s="84" t="s">
        <v>1160</v>
      </c>
      <c r="C309" s="51" t="s">
        <v>3907</v>
      </c>
      <c r="D309" s="72">
        <v>92560</v>
      </c>
      <c r="E309" s="24">
        <v>72</v>
      </c>
      <c r="F309" s="84" t="s">
        <v>5311</v>
      </c>
      <c r="G309" s="141">
        <v>9180004</v>
      </c>
      <c r="H309" s="51">
        <v>26.57</v>
      </c>
      <c r="I309" s="51">
        <f t="shared" si="9"/>
        <v>0.36902777777777779</v>
      </c>
    </row>
    <row r="310" spans="1:9" ht="118.8" x14ac:dyDescent="0.25">
      <c r="A310" s="84" t="s">
        <v>4766</v>
      </c>
      <c r="B310" s="85" t="s">
        <v>1289</v>
      </c>
      <c r="C310" s="51" t="s">
        <v>3909</v>
      </c>
      <c r="D310" s="72">
        <v>46001</v>
      </c>
      <c r="E310" s="24">
        <v>144</v>
      </c>
      <c r="F310" s="84" t="s">
        <v>5312</v>
      </c>
      <c r="G310" s="141">
        <v>9330011</v>
      </c>
      <c r="H310" s="51">
        <v>15.79</v>
      </c>
      <c r="I310" s="51">
        <f t="shared" si="9"/>
        <v>0.10965277777777777</v>
      </c>
    </row>
    <row r="311" spans="1:9" ht="52.8" x14ac:dyDescent="0.25">
      <c r="A311" s="84" t="s">
        <v>4767</v>
      </c>
      <c r="B311" s="84" t="s">
        <v>2665</v>
      </c>
      <c r="C311" s="51" t="s">
        <v>4414</v>
      </c>
      <c r="D311" s="72">
        <v>43577</v>
      </c>
      <c r="E311" s="24">
        <v>192</v>
      </c>
      <c r="F311" s="84" t="s">
        <v>5313</v>
      </c>
      <c r="G311" s="141">
        <v>9330094</v>
      </c>
      <c r="H311" s="51">
        <v>15.52</v>
      </c>
      <c r="I311" s="51">
        <f t="shared" si="9"/>
        <v>8.0833333333333326E-2</v>
      </c>
    </row>
    <row r="312" spans="1:9" ht="26.4" x14ac:dyDescent="0.25">
      <c r="A312" s="84" t="s">
        <v>4768</v>
      </c>
      <c r="B312" s="84" t="s">
        <v>2405</v>
      </c>
      <c r="C312" s="51" t="s">
        <v>4054</v>
      </c>
      <c r="D312" s="72">
        <v>4520</v>
      </c>
      <c r="E312" s="24">
        <v>48</v>
      </c>
      <c r="F312" s="84" t="s">
        <v>5313</v>
      </c>
      <c r="G312" s="141">
        <v>9407610</v>
      </c>
      <c r="H312" s="51">
        <v>15.64</v>
      </c>
      <c r="I312" s="51">
        <f t="shared" si="9"/>
        <v>0.32583333333333336</v>
      </c>
    </row>
    <row r="313" spans="1:9" ht="39.6" x14ac:dyDescent="0.25">
      <c r="A313" s="84" t="s">
        <v>4769</v>
      </c>
      <c r="B313" s="84" t="s">
        <v>1524</v>
      </c>
      <c r="C313" s="51" t="s">
        <v>3910</v>
      </c>
      <c r="D313" s="72">
        <v>32264</v>
      </c>
      <c r="E313" s="24">
        <v>72</v>
      </c>
      <c r="F313" s="84" t="s">
        <v>5314</v>
      </c>
      <c r="G313" s="141">
        <v>9330004</v>
      </c>
      <c r="H313" s="51">
        <v>27.85</v>
      </c>
      <c r="I313" s="51">
        <f t="shared" si="9"/>
        <v>0.38680555555555557</v>
      </c>
    </row>
    <row r="314" spans="1:9" ht="39.6" x14ac:dyDescent="0.25">
      <c r="A314" s="84" t="s">
        <v>4770</v>
      </c>
      <c r="B314" s="84" t="s">
        <v>1525</v>
      </c>
      <c r="C314" s="51" t="s">
        <v>3911</v>
      </c>
      <c r="D314" s="72">
        <v>33662</v>
      </c>
      <c r="E314" s="24">
        <v>72</v>
      </c>
      <c r="F314" s="84" t="s">
        <v>5177</v>
      </c>
      <c r="G314" s="141">
        <v>4801005</v>
      </c>
      <c r="H314" s="51">
        <v>34.15</v>
      </c>
      <c r="I314" s="51">
        <f t="shared" si="9"/>
        <v>0.47430555555555554</v>
      </c>
    </row>
    <row r="315" spans="1:9" ht="118.8" x14ac:dyDescent="0.25">
      <c r="A315" s="84" t="s">
        <v>4771</v>
      </c>
      <c r="B315" s="85" t="s">
        <v>946</v>
      </c>
      <c r="C315" s="51" t="s">
        <v>3912</v>
      </c>
      <c r="D315" s="72">
        <v>251</v>
      </c>
      <c r="E315" s="24">
        <v>144</v>
      </c>
      <c r="F315" s="84" t="s">
        <v>5315</v>
      </c>
      <c r="G315" s="141">
        <v>9331001</v>
      </c>
      <c r="H315" s="51">
        <v>19.55</v>
      </c>
      <c r="I315" s="51">
        <f t="shared" si="9"/>
        <v>0.13576388888888891</v>
      </c>
    </row>
    <row r="316" spans="1:9" ht="145.19999999999999" x14ac:dyDescent="0.25">
      <c r="A316" s="84" t="s">
        <v>4772</v>
      </c>
      <c r="B316" s="85" t="s">
        <v>1542</v>
      </c>
      <c r="C316" s="51" t="s">
        <v>3906</v>
      </c>
      <c r="D316" s="72">
        <v>40176</v>
      </c>
      <c r="E316" s="24">
        <v>225</v>
      </c>
      <c r="F316" s="84" t="s">
        <v>5316</v>
      </c>
      <c r="G316" s="141">
        <v>8858075</v>
      </c>
      <c r="H316" s="51">
        <v>66.760000000000005</v>
      </c>
      <c r="I316" s="51">
        <f t="shared" si="9"/>
        <v>0.29671111111111115</v>
      </c>
    </row>
    <row r="317" spans="1:9" ht="171.6" x14ac:dyDescent="0.25">
      <c r="A317" s="84" t="s">
        <v>4773</v>
      </c>
      <c r="B317" s="85" t="s">
        <v>36</v>
      </c>
      <c r="C317" s="51" t="s">
        <v>3913</v>
      </c>
      <c r="D317" s="72">
        <v>40184</v>
      </c>
      <c r="E317" s="24">
        <v>225</v>
      </c>
      <c r="F317" s="84" t="s">
        <v>5316</v>
      </c>
      <c r="G317" s="141">
        <v>8859124</v>
      </c>
      <c r="H317" s="51">
        <v>72.12</v>
      </c>
      <c r="I317" s="51">
        <f t="shared" si="9"/>
        <v>0.32053333333333334</v>
      </c>
    </row>
    <row r="318" spans="1:9" ht="198" x14ac:dyDescent="0.25">
      <c r="A318" s="84" t="s">
        <v>4774</v>
      </c>
      <c r="B318" s="85" t="s">
        <v>1536</v>
      </c>
      <c r="C318" s="51" t="s">
        <v>3914</v>
      </c>
      <c r="D318" s="72">
        <v>40275</v>
      </c>
      <c r="E318" s="24">
        <v>75</v>
      </c>
      <c r="F318" s="84" t="s">
        <v>5199</v>
      </c>
      <c r="G318" s="141">
        <v>1110001</v>
      </c>
      <c r="H318" s="51">
        <v>37.51</v>
      </c>
      <c r="I318" s="51">
        <f t="shared" si="9"/>
        <v>0.50013333333333332</v>
      </c>
    </row>
    <row r="319" spans="1:9" ht="224.4" x14ac:dyDescent="0.25">
      <c r="A319" s="84" t="s">
        <v>4775</v>
      </c>
      <c r="B319" s="85" t="s">
        <v>1537</v>
      </c>
      <c r="C319" s="51" t="s">
        <v>3914</v>
      </c>
      <c r="D319" s="72">
        <v>40274</v>
      </c>
      <c r="E319" s="24">
        <v>96</v>
      </c>
      <c r="F319" s="84" t="s">
        <v>5173</v>
      </c>
      <c r="G319" s="141">
        <v>8850017</v>
      </c>
      <c r="H319" s="51">
        <v>51.67</v>
      </c>
      <c r="I319" s="51">
        <f t="shared" si="9"/>
        <v>0.53822916666666665</v>
      </c>
    </row>
    <row r="320" spans="1:9" ht="105.6" x14ac:dyDescent="0.25">
      <c r="A320" s="84" t="s">
        <v>4776</v>
      </c>
      <c r="B320" s="85" t="s">
        <v>1538</v>
      </c>
      <c r="C320" s="51" t="s">
        <v>3913</v>
      </c>
      <c r="D320" s="72">
        <v>40710</v>
      </c>
      <c r="E320" s="24">
        <v>369</v>
      </c>
      <c r="F320" s="84" t="s">
        <v>5298</v>
      </c>
      <c r="G320" s="141">
        <v>8858120</v>
      </c>
      <c r="H320" s="51">
        <v>41.39</v>
      </c>
      <c r="I320" s="51">
        <f t="shared" si="9"/>
        <v>0.11216802168021681</v>
      </c>
    </row>
    <row r="321" spans="1:9" ht="105.6" x14ac:dyDescent="0.25">
      <c r="A321" s="84" t="s">
        <v>4777</v>
      </c>
      <c r="B321" s="85" t="s">
        <v>170</v>
      </c>
      <c r="C321" s="51" t="s">
        <v>3913</v>
      </c>
      <c r="D321" s="72">
        <v>40635</v>
      </c>
      <c r="E321" s="24">
        <v>200</v>
      </c>
      <c r="F321" s="84" t="s">
        <v>5193</v>
      </c>
      <c r="G321" s="141">
        <v>8858118</v>
      </c>
      <c r="H321" s="51">
        <v>37.54</v>
      </c>
      <c r="I321" s="51">
        <f t="shared" si="9"/>
        <v>0.18770000000000001</v>
      </c>
    </row>
    <row r="322" spans="1:9" ht="158.4" x14ac:dyDescent="0.25">
      <c r="A322" s="84" t="s">
        <v>4778</v>
      </c>
      <c r="B322" s="62" t="s">
        <v>188</v>
      </c>
      <c r="C322" s="51" t="s">
        <v>3917</v>
      </c>
      <c r="D322" s="72">
        <v>19331</v>
      </c>
      <c r="E322" s="24">
        <v>138</v>
      </c>
      <c r="F322" s="84" t="s">
        <v>5317</v>
      </c>
      <c r="G322" s="141">
        <v>8921555</v>
      </c>
      <c r="H322" s="51">
        <v>23.43</v>
      </c>
      <c r="I322" s="51">
        <f t="shared" si="9"/>
        <v>0.16978260869565218</v>
      </c>
    </row>
    <row r="323" spans="1:9" ht="52.8" x14ac:dyDescent="0.25">
      <c r="A323" s="84" t="s">
        <v>4779</v>
      </c>
      <c r="B323" s="85" t="s">
        <v>198</v>
      </c>
      <c r="C323" s="51" t="s">
        <v>3918</v>
      </c>
      <c r="D323" s="72">
        <v>19137</v>
      </c>
      <c r="E323" s="24">
        <v>80</v>
      </c>
      <c r="F323" s="84" t="s">
        <v>5187</v>
      </c>
      <c r="G323" s="141">
        <v>8921554</v>
      </c>
      <c r="H323" s="51">
        <v>17.14</v>
      </c>
      <c r="I323" s="51">
        <f t="shared" si="9"/>
        <v>0.21425</v>
      </c>
    </row>
    <row r="324" spans="1:9" ht="26.4" x14ac:dyDescent="0.25">
      <c r="A324" s="84" t="s">
        <v>4780</v>
      </c>
      <c r="B324" s="85" t="s">
        <v>350</v>
      </c>
      <c r="C324" s="51" t="s">
        <v>3918</v>
      </c>
      <c r="D324" s="72">
        <v>19217</v>
      </c>
      <c r="E324" s="24">
        <v>96</v>
      </c>
      <c r="F324" s="84" t="s">
        <v>5318</v>
      </c>
      <c r="G324" s="141">
        <v>8927113</v>
      </c>
      <c r="H324" s="51">
        <v>24.61</v>
      </c>
      <c r="I324" s="51">
        <f t="shared" si="9"/>
        <v>0.25635416666666666</v>
      </c>
    </row>
    <row r="325" spans="1:9" ht="66" x14ac:dyDescent="0.25">
      <c r="A325" s="84" t="s">
        <v>4781</v>
      </c>
      <c r="B325" s="85" t="s">
        <v>199</v>
      </c>
      <c r="C325" s="51" t="s">
        <v>3918</v>
      </c>
      <c r="D325" s="72">
        <v>15938</v>
      </c>
      <c r="E325" s="24">
        <v>128</v>
      </c>
      <c r="F325" s="84" t="s">
        <v>5298</v>
      </c>
      <c r="G325" s="141">
        <v>8928418</v>
      </c>
      <c r="H325" s="51">
        <v>19.29</v>
      </c>
      <c r="I325" s="51">
        <f t="shared" si="9"/>
        <v>0.15070312499999999</v>
      </c>
    </row>
    <row r="326" spans="1:9" ht="26.4" x14ac:dyDescent="0.25">
      <c r="A326" s="84" t="s">
        <v>4782</v>
      </c>
      <c r="B326" s="84" t="s">
        <v>2316</v>
      </c>
      <c r="C326" s="51" t="s">
        <v>3919</v>
      </c>
      <c r="D326" s="72">
        <v>4051</v>
      </c>
      <c r="E326" s="24">
        <v>80</v>
      </c>
      <c r="F326" s="84" t="s">
        <v>5187</v>
      </c>
      <c r="G326" s="141">
        <v>8914850</v>
      </c>
      <c r="H326" s="51">
        <v>26.95</v>
      </c>
      <c r="I326" s="51">
        <f t="shared" si="9"/>
        <v>0.33687499999999998</v>
      </c>
    </row>
    <row r="327" spans="1:9" ht="105.6" x14ac:dyDescent="0.25">
      <c r="A327" s="84" t="s">
        <v>4783</v>
      </c>
      <c r="B327" s="84" t="s">
        <v>2648</v>
      </c>
      <c r="C327" s="51" t="s">
        <v>3919</v>
      </c>
      <c r="D327" s="72">
        <v>4751</v>
      </c>
      <c r="E327" s="24">
        <v>80</v>
      </c>
      <c r="F327" s="84" t="s">
        <v>5187</v>
      </c>
      <c r="G327" s="141">
        <v>8914550</v>
      </c>
      <c r="H327" s="51">
        <v>28.98</v>
      </c>
      <c r="I327" s="51">
        <f t="shared" si="9"/>
        <v>0.36225000000000002</v>
      </c>
    </row>
    <row r="328" spans="1:9" ht="198" x14ac:dyDescent="0.25">
      <c r="A328" s="84" t="s">
        <v>4784</v>
      </c>
      <c r="B328" s="84" t="s">
        <v>2661</v>
      </c>
      <c r="C328" s="51" t="s">
        <v>3919</v>
      </c>
      <c r="D328" s="72">
        <v>4093</v>
      </c>
      <c r="E328" s="24">
        <v>60</v>
      </c>
      <c r="F328" s="84" t="s">
        <v>5319</v>
      </c>
      <c r="G328" s="141">
        <v>8914702</v>
      </c>
      <c r="H328" s="51">
        <v>23.2</v>
      </c>
      <c r="I328" s="51">
        <f t="shared" si="9"/>
        <v>0.38666666666666666</v>
      </c>
    </row>
    <row r="329" spans="1:9" ht="26.4" x14ac:dyDescent="0.25">
      <c r="A329" s="84" t="s">
        <v>4785</v>
      </c>
      <c r="B329" s="84" t="s">
        <v>2317</v>
      </c>
      <c r="C329" s="51" t="s">
        <v>3920</v>
      </c>
      <c r="D329" s="72">
        <v>4651</v>
      </c>
      <c r="E329" s="24">
        <v>80</v>
      </c>
      <c r="F329" s="84" t="s">
        <v>5187</v>
      </c>
      <c r="G329" s="141">
        <v>9396838</v>
      </c>
      <c r="H329" s="51">
        <v>31.88</v>
      </c>
      <c r="I329" s="51">
        <f t="shared" si="9"/>
        <v>0.39849999999999997</v>
      </c>
    </row>
    <row r="330" spans="1:9" ht="66" x14ac:dyDescent="0.25">
      <c r="A330" s="84" t="s">
        <v>4786</v>
      </c>
      <c r="B330" s="85" t="s">
        <v>233</v>
      </c>
      <c r="C330" s="51" t="s">
        <v>3754</v>
      </c>
      <c r="D330" s="72">
        <v>2201</v>
      </c>
      <c r="E330" s="24">
        <v>160</v>
      </c>
      <c r="F330" s="84" t="s">
        <v>5270</v>
      </c>
      <c r="G330" s="141">
        <v>8914996</v>
      </c>
      <c r="H330" s="51">
        <v>24.17</v>
      </c>
      <c r="I330" s="51">
        <f t="shared" si="9"/>
        <v>0.15106250000000002</v>
      </c>
    </row>
    <row r="331" spans="1:9" ht="39.6" x14ac:dyDescent="0.25">
      <c r="A331" s="84" t="s">
        <v>4787</v>
      </c>
      <c r="B331" s="84" t="s">
        <v>428</v>
      </c>
      <c r="C331" s="51" t="s">
        <v>3919</v>
      </c>
      <c r="D331" s="72">
        <v>4751</v>
      </c>
      <c r="E331" s="24">
        <v>80</v>
      </c>
      <c r="F331" s="84" t="s">
        <v>5187</v>
      </c>
      <c r="G331" s="141">
        <v>8914550</v>
      </c>
      <c r="H331" s="51">
        <v>28.98</v>
      </c>
      <c r="I331" s="51">
        <f t="shared" si="9"/>
        <v>0.36225000000000002</v>
      </c>
    </row>
    <row r="332" spans="1:9" ht="39.6" x14ac:dyDescent="0.25">
      <c r="A332" s="84" t="s">
        <v>4788</v>
      </c>
      <c r="B332" s="84" t="s">
        <v>1158</v>
      </c>
      <c r="C332" s="51" t="s">
        <v>3919</v>
      </c>
      <c r="D332" s="72">
        <v>4073</v>
      </c>
      <c r="E332" s="24">
        <v>60</v>
      </c>
      <c r="F332" s="84" t="s">
        <v>5176</v>
      </c>
      <c r="G332" s="141">
        <v>8914859</v>
      </c>
      <c r="H332" s="51">
        <v>29.54</v>
      </c>
      <c r="I332" s="51">
        <f t="shared" si="9"/>
        <v>0.49233333333333335</v>
      </c>
    </row>
    <row r="333" spans="1:9" ht="92.4" x14ac:dyDescent="0.25">
      <c r="A333" s="84" t="s">
        <v>4789</v>
      </c>
      <c r="B333" s="85" t="s">
        <v>2508</v>
      </c>
      <c r="C333" s="51" t="s">
        <v>3919</v>
      </c>
      <c r="D333" s="72">
        <v>5051</v>
      </c>
      <c r="E333" s="24">
        <v>80</v>
      </c>
      <c r="F333" s="84" t="s">
        <v>5187</v>
      </c>
      <c r="G333" s="141">
        <v>8914715</v>
      </c>
      <c r="H333" s="51">
        <v>26.95</v>
      </c>
      <c r="I333" s="51">
        <f t="shared" si="9"/>
        <v>0.33687499999999998</v>
      </c>
    </row>
    <row r="334" spans="1:9" ht="52.8" x14ac:dyDescent="0.25">
      <c r="A334" s="84" t="s">
        <v>4790</v>
      </c>
      <c r="B334" s="85" t="s">
        <v>57</v>
      </c>
      <c r="C334" s="51" t="s">
        <v>3754</v>
      </c>
      <c r="D334" s="72">
        <v>2200</v>
      </c>
      <c r="E334" s="24">
        <v>57</v>
      </c>
      <c r="F334" s="69">
        <v>0</v>
      </c>
      <c r="G334" s="141">
        <v>8915571</v>
      </c>
      <c r="H334" s="51">
        <v>24.34</v>
      </c>
      <c r="I334" s="51">
        <f t="shared" si="9"/>
        <v>0.42701754385964913</v>
      </c>
    </row>
    <row r="335" spans="1:9" ht="92.4" x14ac:dyDescent="0.25">
      <c r="A335" s="84" t="s">
        <v>4791</v>
      </c>
      <c r="B335" s="85" t="s">
        <v>1156</v>
      </c>
      <c r="C335" s="51" t="s">
        <v>3919</v>
      </c>
      <c r="D335" s="72">
        <v>4093</v>
      </c>
      <c r="E335" s="24">
        <v>60</v>
      </c>
      <c r="F335" s="84" t="s">
        <v>5319</v>
      </c>
      <c r="G335" s="141">
        <v>8914702</v>
      </c>
      <c r="H335" s="51">
        <v>23.2</v>
      </c>
      <c r="I335" s="51">
        <f t="shared" si="9"/>
        <v>0.38666666666666666</v>
      </c>
    </row>
    <row r="336" spans="1:9" ht="105.6" x14ac:dyDescent="0.25">
      <c r="A336" s="84" t="s">
        <v>4792</v>
      </c>
      <c r="B336" s="85" t="s">
        <v>1157</v>
      </c>
      <c r="C336" s="51" t="s">
        <v>3921</v>
      </c>
      <c r="D336" s="72">
        <v>60626</v>
      </c>
      <c r="E336" s="24">
        <v>70</v>
      </c>
      <c r="F336" s="84" t="s">
        <v>5187</v>
      </c>
      <c r="G336" s="141">
        <v>8915600</v>
      </c>
      <c r="H336" s="51">
        <v>23.91</v>
      </c>
      <c r="I336" s="51">
        <f t="shared" si="9"/>
        <v>0.34157142857142858</v>
      </c>
    </row>
    <row r="337" spans="1:9" ht="145.19999999999999" x14ac:dyDescent="0.25">
      <c r="A337" s="84" t="s">
        <v>4793</v>
      </c>
      <c r="B337" s="85" t="s">
        <v>107</v>
      </c>
      <c r="C337" s="51" t="s">
        <v>3917</v>
      </c>
      <c r="D337" s="72">
        <v>29667</v>
      </c>
      <c r="E337" s="24">
        <v>77</v>
      </c>
      <c r="F337" s="79" t="s">
        <v>5606</v>
      </c>
      <c r="G337" s="141">
        <v>8927154</v>
      </c>
      <c r="H337" s="51">
        <v>24.24</v>
      </c>
      <c r="I337" s="51">
        <f t="shared" si="9"/>
        <v>0.31480519480519481</v>
      </c>
    </row>
    <row r="338" spans="1:9" ht="118.8" x14ac:dyDescent="0.25">
      <c r="A338" s="84" t="s">
        <v>4794</v>
      </c>
      <c r="B338" s="85" t="s">
        <v>1558</v>
      </c>
      <c r="C338" s="51" t="s">
        <v>3808</v>
      </c>
      <c r="D338" s="72">
        <v>78352</v>
      </c>
      <c r="E338" s="24">
        <v>128</v>
      </c>
      <c r="F338" s="84" t="s">
        <v>5176</v>
      </c>
      <c r="G338" s="141">
        <v>8901417</v>
      </c>
      <c r="H338" s="51">
        <v>45.93</v>
      </c>
      <c r="I338" s="51">
        <f t="shared" si="9"/>
        <v>0.358828125</v>
      </c>
    </row>
    <row r="339" spans="1:9" ht="198" x14ac:dyDescent="0.25">
      <c r="A339" s="84" t="s">
        <v>4795</v>
      </c>
      <c r="B339" s="85" t="s">
        <v>947</v>
      </c>
      <c r="C339" s="51" t="s">
        <v>3808</v>
      </c>
      <c r="D339" s="72">
        <v>63912</v>
      </c>
      <c r="E339" s="24">
        <v>128</v>
      </c>
      <c r="F339" s="84" t="s">
        <v>5320</v>
      </c>
      <c r="G339" s="141">
        <v>8902229</v>
      </c>
      <c r="H339" s="51">
        <v>42.88</v>
      </c>
      <c r="I339" s="51">
        <f t="shared" si="9"/>
        <v>0.33500000000000002</v>
      </c>
    </row>
    <row r="340" spans="1:9" ht="52.8" x14ac:dyDescent="0.25">
      <c r="A340" s="84" t="s">
        <v>4796</v>
      </c>
      <c r="B340" s="84" t="s">
        <v>948</v>
      </c>
      <c r="C340" s="51" t="s">
        <v>3493</v>
      </c>
      <c r="D340" s="72" t="s">
        <v>3922</v>
      </c>
      <c r="E340" s="24">
        <v>192</v>
      </c>
      <c r="F340" s="84" t="s">
        <v>5321</v>
      </c>
      <c r="G340" s="141">
        <v>8901266</v>
      </c>
      <c r="H340" s="51">
        <v>56.45</v>
      </c>
      <c r="I340" s="51">
        <f t="shared" si="9"/>
        <v>0.29401041666666666</v>
      </c>
    </row>
    <row r="341" spans="1:9" ht="39.6" x14ac:dyDescent="0.25">
      <c r="A341" s="84" t="s">
        <v>4797</v>
      </c>
      <c r="B341" s="85" t="s">
        <v>950</v>
      </c>
      <c r="C341" s="51" t="s">
        <v>3923</v>
      </c>
      <c r="D341" s="72">
        <v>3050</v>
      </c>
      <c r="E341" s="24">
        <v>144</v>
      </c>
      <c r="F341" s="84" t="s">
        <v>5322</v>
      </c>
      <c r="G341" s="141">
        <v>9231061</v>
      </c>
      <c r="H341" s="51">
        <v>35.409999999999997</v>
      </c>
      <c r="I341" s="51">
        <f t="shared" si="9"/>
        <v>0.24590277777777775</v>
      </c>
    </row>
    <row r="342" spans="1:9" ht="39.6" x14ac:dyDescent="0.25">
      <c r="A342" s="84" t="s">
        <v>4798</v>
      </c>
      <c r="B342" s="84" t="s">
        <v>1476</v>
      </c>
      <c r="C342" s="51" t="s">
        <v>3488</v>
      </c>
      <c r="D342" s="72">
        <v>210424</v>
      </c>
      <c r="E342" s="24">
        <v>72</v>
      </c>
      <c r="F342" s="84" t="s">
        <v>5322</v>
      </c>
      <c r="G342" s="141">
        <v>8750004</v>
      </c>
      <c r="H342" s="51">
        <v>24.69</v>
      </c>
      <c r="I342" s="51">
        <f t="shared" si="9"/>
        <v>0.3429166666666667</v>
      </c>
    </row>
    <row r="343" spans="1:9" ht="39.6" x14ac:dyDescent="0.25">
      <c r="A343" s="84" t="s">
        <v>4799</v>
      </c>
      <c r="B343" s="84" t="s">
        <v>1144</v>
      </c>
      <c r="C343" s="51" t="s">
        <v>3923</v>
      </c>
      <c r="D343" s="72">
        <v>210497</v>
      </c>
      <c r="E343" s="24">
        <v>216</v>
      </c>
      <c r="F343" s="84" t="s">
        <v>5298</v>
      </c>
      <c r="G343" s="141">
        <v>9406634</v>
      </c>
      <c r="H343" s="51">
        <v>17.86</v>
      </c>
      <c r="I343" s="51">
        <f t="shared" si="9"/>
        <v>8.2685185185185181E-2</v>
      </c>
    </row>
    <row r="344" spans="1:9" ht="39.6" x14ac:dyDescent="0.25">
      <c r="A344" s="84" t="s">
        <v>4800</v>
      </c>
      <c r="B344" s="84" t="s">
        <v>1471</v>
      </c>
      <c r="C344" s="51" t="s">
        <v>3923</v>
      </c>
      <c r="D344" s="72">
        <v>3043</v>
      </c>
      <c r="E344" s="24">
        <v>144</v>
      </c>
      <c r="F344" s="84" t="s">
        <v>5279</v>
      </c>
      <c r="G344" s="141">
        <v>8754201</v>
      </c>
      <c r="H344" s="51">
        <v>22.76</v>
      </c>
      <c r="I344" s="51">
        <f t="shared" si="9"/>
        <v>0.15805555555555556</v>
      </c>
    </row>
    <row r="345" spans="1:9" ht="92.4" x14ac:dyDescent="0.25">
      <c r="A345" s="84" t="s">
        <v>4801</v>
      </c>
      <c r="B345" s="84" t="s">
        <v>4418</v>
      </c>
      <c r="C345" s="51" t="s">
        <v>3924</v>
      </c>
      <c r="D345" s="72">
        <v>85331</v>
      </c>
      <c r="E345" s="24">
        <v>216</v>
      </c>
      <c r="F345" s="84" t="s">
        <v>5187</v>
      </c>
      <c r="G345" s="141">
        <v>1030053</v>
      </c>
      <c r="H345" s="51">
        <v>27.94</v>
      </c>
      <c r="I345" s="51">
        <f t="shared" si="9"/>
        <v>0.12935185185185186</v>
      </c>
    </row>
    <row r="346" spans="1:9" ht="66" x14ac:dyDescent="0.25">
      <c r="A346" s="84" t="s">
        <v>4802</v>
      </c>
      <c r="B346" s="84" t="s">
        <v>2612</v>
      </c>
      <c r="C346" s="51" t="s">
        <v>3924</v>
      </c>
      <c r="D346" s="72">
        <v>80853</v>
      </c>
      <c r="E346" s="24">
        <v>216</v>
      </c>
      <c r="F346" s="84" t="s">
        <v>5270</v>
      </c>
      <c r="G346" s="141">
        <v>1030055</v>
      </c>
      <c r="H346" s="51">
        <v>24.16</v>
      </c>
      <c r="I346" s="51">
        <f t="shared" si="9"/>
        <v>0.11185185185185186</v>
      </c>
    </row>
    <row r="347" spans="1:9" ht="39.6" x14ac:dyDescent="0.25">
      <c r="A347" s="84" t="s">
        <v>4803</v>
      </c>
      <c r="B347" s="84" t="s">
        <v>1203</v>
      </c>
      <c r="C347" s="51" t="s">
        <v>3925</v>
      </c>
      <c r="D347" s="72">
        <v>201320</v>
      </c>
      <c r="E347" s="24">
        <v>120</v>
      </c>
      <c r="F347" s="84" t="s">
        <v>5187</v>
      </c>
      <c r="G347" s="141">
        <v>4586800</v>
      </c>
      <c r="H347" s="51">
        <v>21.1</v>
      </c>
      <c r="I347" s="51">
        <f t="shared" si="9"/>
        <v>0.17583333333333334</v>
      </c>
    </row>
    <row r="348" spans="1:9" ht="52.8" x14ac:dyDescent="0.25">
      <c r="A348" s="84" t="s">
        <v>4804</v>
      </c>
      <c r="B348" s="85" t="s">
        <v>1113</v>
      </c>
      <c r="C348" s="51" t="s">
        <v>3926</v>
      </c>
      <c r="D348" s="72">
        <v>6270</v>
      </c>
      <c r="E348" s="24">
        <v>100</v>
      </c>
      <c r="F348" s="84" t="s">
        <v>5322</v>
      </c>
      <c r="G348" s="141">
        <v>9232100</v>
      </c>
      <c r="H348" s="51">
        <v>25.39</v>
      </c>
      <c r="I348" s="51">
        <f t="shared" ref="I348:I411" si="10">H348/$E348</f>
        <v>0.25390000000000001</v>
      </c>
    </row>
    <row r="349" spans="1:9" ht="79.2" x14ac:dyDescent="0.25">
      <c r="A349" s="84" t="s">
        <v>4805</v>
      </c>
      <c r="B349" s="84" t="s">
        <v>2548</v>
      </c>
      <c r="C349" s="51" t="s">
        <v>3927</v>
      </c>
      <c r="D349" s="72">
        <v>2908</v>
      </c>
      <c r="E349" s="24">
        <v>64</v>
      </c>
      <c r="F349" s="84" t="s">
        <v>5313</v>
      </c>
      <c r="G349" s="141">
        <v>1160001</v>
      </c>
      <c r="H349" s="51">
        <v>37</v>
      </c>
      <c r="I349" s="51">
        <f t="shared" si="10"/>
        <v>0.578125</v>
      </c>
    </row>
    <row r="350" spans="1:9" ht="39.6" x14ac:dyDescent="0.25">
      <c r="A350" s="84" t="s">
        <v>4806</v>
      </c>
      <c r="B350" s="84" t="s">
        <v>1263</v>
      </c>
      <c r="C350" s="51" t="s">
        <v>3924</v>
      </c>
      <c r="D350" s="72">
        <v>80854</v>
      </c>
      <c r="E350" s="24">
        <v>160</v>
      </c>
      <c r="F350" s="84" t="s">
        <v>5187</v>
      </c>
      <c r="G350" s="141">
        <v>1030054</v>
      </c>
      <c r="H350" s="51">
        <v>28.91</v>
      </c>
      <c r="I350" s="51">
        <f t="shared" si="10"/>
        <v>0.1806875</v>
      </c>
    </row>
    <row r="351" spans="1:9" ht="105.6" x14ac:dyDescent="0.25">
      <c r="A351" s="84" t="s">
        <v>4807</v>
      </c>
      <c r="B351" s="85" t="s">
        <v>1469</v>
      </c>
      <c r="C351" s="51" t="s">
        <v>3928</v>
      </c>
      <c r="D351" s="72">
        <v>6235</v>
      </c>
      <c r="E351" s="24">
        <v>120</v>
      </c>
      <c r="F351" s="84" t="s">
        <v>5323</v>
      </c>
      <c r="G351" s="141">
        <v>8754212</v>
      </c>
      <c r="H351" s="51">
        <v>20.329999999999998</v>
      </c>
      <c r="I351" s="51">
        <f t="shared" si="10"/>
        <v>0.16941666666666666</v>
      </c>
    </row>
    <row r="352" spans="1:9" ht="105.6" x14ac:dyDescent="0.25">
      <c r="A352" s="84" t="s">
        <v>4808</v>
      </c>
      <c r="B352" s="85" t="s">
        <v>2496</v>
      </c>
      <c r="C352" s="51" t="s">
        <v>227</v>
      </c>
      <c r="D352" s="72">
        <v>13457</v>
      </c>
      <c r="E352" s="24">
        <v>182</v>
      </c>
      <c r="F352" s="84" t="s">
        <v>5168</v>
      </c>
      <c r="G352" s="141">
        <v>9377500</v>
      </c>
      <c r="H352" s="51">
        <v>30.28</v>
      </c>
      <c r="I352" s="51">
        <f t="shared" si="10"/>
        <v>0.16637362637362638</v>
      </c>
    </row>
    <row r="353" spans="1:9" ht="105.6" x14ac:dyDescent="0.25">
      <c r="A353" s="84" t="s">
        <v>4809</v>
      </c>
      <c r="B353" s="85" t="s">
        <v>1475</v>
      </c>
      <c r="C353" s="51" t="s">
        <v>3488</v>
      </c>
      <c r="D353" s="72">
        <v>8094</v>
      </c>
      <c r="E353" s="24">
        <v>216</v>
      </c>
      <c r="F353" s="84" t="s">
        <v>5324</v>
      </c>
      <c r="G353" s="141">
        <v>8752362</v>
      </c>
      <c r="H353" s="51">
        <v>38.15</v>
      </c>
      <c r="I353" s="51">
        <f t="shared" si="10"/>
        <v>0.17662037037037037</v>
      </c>
    </row>
    <row r="354" spans="1:9" ht="92.4" x14ac:dyDescent="0.25">
      <c r="A354" s="84" t="s">
        <v>4810</v>
      </c>
      <c r="B354" s="85" t="s">
        <v>2763</v>
      </c>
      <c r="C354" s="51" t="s">
        <v>3929</v>
      </c>
      <c r="D354" s="72">
        <v>83</v>
      </c>
      <c r="E354" s="24">
        <v>120</v>
      </c>
      <c r="F354" s="84" t="s">
        <v>5325</v>
      </c>
      <c r="G354" s="141">
        <v>9130083</v>
      </c>
      <c r="H354" s="51">
        <v>10.99</v>
      </c>
      <c r="I354" s="51">
        <f t="shared" si="10"/>
        <v>9.1583333333333336E-2</v>
      </c>
    </row>
    <row r="355" spans="1:9" ht="92.4" x14ac:dyDescent="0.25">
      <c r="A355" s="84" t="s">
        <v>4811</v>
      </c>
      <c r="B355" s="85" t="s">
        <v>2764</v>
      </c>
      <c r="C355" s="51" t="s">
        <v>3929</v>
      </c>
      <c r="D355" s="72">
        <v>45</v>
      </c>
      <c r="E355" s="24">
        <v>120</v>
      </c>
      <c r="F355" s="84" t="s">
        <v>5325</v>
      </c>
      <c r="G355" s="141">
        <v>9130081</v>
      </c>
      <c r="H355" s="51">
        <v>10.99</v>
      </c>
      <c r="I355" s="51">
        <f t="shared" si="10"/>
        <v>9.1583333333333336E-2</v>
      </c>
    </row>
    <row r="356" spans="1:9" ht="66" x14ac:dyDescent="0.25">
      <c r="A356" s="84" t="s">
        <v>4812</v>
      </c>
      <c r="B356" s="85" t="s">
        <v>1470</v>
      </c>
      <c r="C356" s="51" t="s">
        <v>3928</v>
      </c>
      <c r="D356" s="72">
        <v>6236</v>
      </c>
      <c r="E356" s="24">
        <v>120</v>
      </c>
      <c r="F356" s="84" t="s">
        <v>5323</v>
      </c>
      <c r="G356" s="141">
        <v>8754210</v>
      </c>
      <c r="H356" s="51">
        <v>20.83</v>
      </c>
      <c r="I356" s="51">
        <f t="shared" si="10"/>
        <v>0.17358333333333331</v>
      </c>
    </row>
    <row r="357" spans="1:9" ht="52.8" x14ac:dyDescent="0.25">
      <c r="A357" s="84" t="s">
        <v>4813</v>
      </c>
      <c r="B357" s="85" t="s">
        <v>1261</v>
      </c>
      <c r="C357" s="51" t="s">
        <v>3930</v>
      </c>
      <c r="D357" s="72">
        <v>80830</v>
      </c>
      <c r="E357" s="24">
        <v>72</v>
      </c>
      <c r="F357" s="84" t="s">
        <v>5187</v>
      </c>
      <c r="G357" s="141">
        <v>9130055</v>
      </c>
      <c r="H357" s="51">
        <v>11.69</v>
      </c>
      <c r="I357" s="51">
        <f t="shared" si="10"/>
        <v>0.16236111111111109</v>
      </c>
    </row>
    <row r="358" spans="1:9" ht="171.6" x14ac:dyDescent="0.25">
      <c r="A358" s="84" t="s">
        <v>4814</v>
      </c>
      <c r="B358" s="85" t="s">
        <v>1279</v>
      </c>
      <c r="C358" s="51" t="s">
        <v>3873</v>
      </c>
      <c r="D358" s="72">
        <v>69204</v>
      </c>
      <c r="E358" s="24">
        <v>60</v>
      </c>
      <c r="F358" s="84" t="s">
        <v>5326</v>
      </c>
      <c r="G358" s="141">
        <v>8990112</v>
      </c>
      <c r="H358" s="51">
        <v>26.12</v>
      </c>
      <c r="I358" s="51">
        <f t="shared" si="10"/>
        <v>0.43533333333333335</v>
      </c>
    </row>
    <row r="359" spans="1:9" ht="52.8" x14ac:dyDescent="0.25">
      <c r="A359" s="84" t="s">
        <v>4815</v>
      </c>
      <c r="B359" s="85" t="s">
        <v>1280</v>
      </c>
      <c r="C359" s="51" t="s">
        <v>3873</v>
      </c>
      <c r="D359" s="72">
        <v>69000</v>
      </c>
      <c r="E359" s="24">
        <v>144</v>
      </c>
      <c r="F359" s="84" t="s">
        <v>5193</v>
      </c>
      <c r="G359" s="141">
        <v>8990145</v>
      </c>
      <c r="H359" s="51">
        <v>50.11</v>
      </c>
      <c r="I359" s="51">
        <f t="shared" si="10"/>
        <v>0.34798611111111111</v>
      </c>
    </row>
    <row r="360" spans="1:9" ht="39.6" x14ac:dyDescent="0.25">
      <c r="A360" s="84" t="s">
        <v>4816</v>
      </c>
      <c r="B360" s="84" t="s">
        <v>1281</v>
      </c>
      <c r="C360" s="51" t="s">
        <v>3873</v>
      </c>
      <c r="D360" s="72">
        <v>69461</v>
      </c>
      <c r="E360" s="24">
        <v>60</v>
      </c>
      <c r="F360" s="84" t="s">
        <v>5176</v>
      </c>
      <c r="G360" s="141">
        <v>8993358</v>
      </c>
      <c r="H360" s="51">
        <v>35.79</v>
      </c>
      <c r="I360" s="51">
        <f t="shared" si="10"/>
        <v>0.59650000000000003</v>
      </c>
    </row>
    <row r="361" spans="1:9" ht="26.4" x14ac:dyDescent="0.25">
      <c r="A361" s="84" t="s">
        <v>4817</v>
      </c>
      <c r="B361" s="84" t="s">
        <v>2697</v>
      </c>
      <c r="C361" s="51" t="s">
        <v>3873</v>
      </c>
      <c r="D361" s="72">
        <v>69026</v>
      </c>
      <c r="E361" s="24">
        <v>144</v>
      </c>
      <c r="F361" s="84" t="s">
        <v>5193</v>
      </c>
      <c r="G361" s="141">
        <v>8992226</v>
      </c>
      <c r="H361" s="51">
        <v>47.84</v>
      </c>
      <c r="I361" s="51">
        <f t="shared" si="10"/>
        <v>0.33222222222222225</v>
      </c>
    </row>
    <row r="362" spans="1:9" ht="39.6" x14ac:dyDescent="0.25">
      <c r="A362" s="84" t="s">
        <v>4818</v>
      </c>
      <c r="B362" s="84" t="s">
        <v>1282</v>
      </c>
      <c r="C362" s="51" t="s">
        <v>3873</v>
      </c>
      <c r="D362" s="72">
        <v>69082</v>
      </c>
      <c r="E362" s="24">
        <v>72</v>
      </c>
      <c r="F362" s="84" t="s">
        <v>5176</v>
      </c>
      <c r="G362" s="141">
        <v>8990462</v>
      </c>
      <c r="H362" s="51">
        <v>44.42</v>
      </c>
      <c r="I362" s="51">
        <f t="shared" si="10"/>
        <v>0.61694444444444452</v>
      </c>
    </row>
    <row r="363" spans="1:9" ht="26.4" x14ac:dyDescent="0.25">
      <c r="A363" s="84" t="s">
        <v>4819</v>
      </c>
      <c r="B363" s="84" t="s">
        <v>1283</v>
      </c>
      <c r="C363" s="51" t="s">
        <v>3873</v>
      </c>
      <c r="D363" s="72">
        <v>66048</v>
      </c>
      <c r="E363" s="24">
        <v>130</v>
      </c>
      <c r="F363" s="84" t="s">
        <v>5199</v>
      </c>
      <c r="G363" s="141">
        <v>8990147</v>
      </c>
      <c r="H363" s="51">
        <v>61.19</v>
      </c>
      <c r="I363" s="51">
        <f t="shared" si="10"/>
        <v>0.47069230769230769</v>
      </c>
    </row>
    <row r="364" spans="1:9" ht="26.4" x14ac:dyDescent="0.25">
      <c r="A364" s="84" t="s">
        <v>4820</v>
      </c>
      <c r="B364" s="84" t="s">
        <v>2425</v>
      </c>
      <c r="C364" s="51" t="s">
        <v>3873</v>
      </c>
      <c r="D364" s="72">
        <v>69461</v>
      </c>
      <c r="E364" s="24">
        <v>60</v>
      </c>
      <c r="F364" s="84" t="s">
        <v>5176</v>
      </c>
      <c r="G364" s="141">
        <v>8993358</v>
      </c>
      <c r="H364" s="51">
        <v>35.79</v>
      </c>
      <c r="I364" s="51">
        <f t="shared" si="10"/>
        <v>0.59650000000000003</v>
      </c>
    </row>
    <row r="365" spans="1:9" ht="39.6" x14ac:dyDescent="0.25">
      <c r="A365" s="84" t="s">
        <v>4821</v>
      </c>
      <c r="B365" s="85" t="s">
        <v>951</v>
      </c>
      <c r="C365" s="51" t="s">
        <v>3931</v>
      </c>
      <c r="D365" s="72">
        <v>131000</v>
      </c>
      <c r="E365" s="24">
        <v>72</v>
      </c>
      <c r="F365" s="84" t="s">
        <v>5327</v>
      </c>
      <c r="G365" s="141">
        <v>9498114</v>
      </c>
      <c r="H365" s="51">
        <v>44.84</v>
      </c>
      <c r="I365" s="51">
        <f t="shared" si="10"/>
        <v>0.62277777777777787</v>
      </c>
    </row>
    <row r="366" spans="1:9" ht="92.4" x14ac:dyDescent="0.25">
      <c r="A366" s="84" t="s">
        <v>4822</v>
      </c>
      <c r="B366" s="85" t="s">
        <v>952</v>
      </c>
      <c r="C366" s="51" t="s">
        <v>3763</v>
      </c>
      <c r="D366" s="72">
        <v>92123</v>
      </c>
      <c r="E366" s="24">
        <v>72</v>
      </c>
      <c r="F366" s="84" t="s">
        <v>5263</v>
      </c>
      <c r="G366" s="141">
        <v>9911065</v>
      </c>
      <c r="H366" s="51">
        <v>35.18</v>
      </c>
      <c r="I366" s="51">
        <f t="shared" si="10"/>
        <v>0.48861111111111111</v>
      </c>
    </row>
    <row r="367" spans="1:9" ht="92.4" x14ac:dyDescent="0.25">
      <c r="A367" s="84" t="s">
        <v>4823</v>
      </c>
      <c r="B367" s="84" t="s">
        <v>953</v>
      </c>
      <c r="C367" s="51" t="s">
        <v>3763</v>
      </c>
      <c r="D367" s="72">
        <v>92127</v>
      </c>
      <c r="E367" s="24">
        <v>72</v>
      </c>
      <c r="F367" s="84" t="s">
        <v>5263</v>
      </c>
      <c r="G367" s="141">
        <v>4535354</v>
      </c>
      <c r="H367" s="51">
        <v>36.07</v>
      </c>
      <c r="I367" s="51">
        <f t="shared" si="10"/>
        <v>0.50097222222222226</v>
      </c>
    </row>
    <row r="368" spans="1:9" ht="66" x14ac:dyDescent="0.25">
      <c r="A368" s="84" t="s">
        <v>4824</v>
      </c>
      <c r="B368" s="84" t="s">
        <v>1463</v>
      </c>
      <c r="C368" s="51" t="s">
        <v>3763</v>
      </c>
      <c r="D368" s="72" t="s">
        <v>3932</v>
      </c>
      <c r="E368" s="24">
        <v>160</v>
      </c>
      <c r="F368" s="84" t="s">
        <v>5328</v>
      </c>
      <c r="G368" s="141">
        <v>4531212</v>
      </c>
      <c r="H368" s="51">
        <v>66.959999999999994</v>
      </c>
      <c r="I368" s="51">
        <f t="shared" si="10"/>
        <v>0.41849999999999998</v>
      </c>
    </row>
    <row r="369" spans="1:9" ht="39.6" x14ac:dyDescent="0.25">
      <c r="A369" s="84" t="s">
        <v>4825</v>
      </c>
      <c r="B369" s="84" t="s">
        <v>1171</v>
      </c>
      <c r="C369" s="51" t="s">
        <v>3496</v>
      </c>
      <c r="D369" s="72">
        <v>9036</v>
      </c>
      <c r="E369" s="24">
        <v>72</v>
      </c>
      <c r="F369" s="84" t="s">
        <v>500</v>
      </c>
      <c r="G369" s="141">
        <v>8979122</v>
      </c>
      <c r="H369" s="51">
        <v>45.7</v>
      </c>
      <c r="I369" s="51">
        <f t="shared" si="10"/>
        <v>0.6347222222222223</v>
      </c>
    </row>
    <row r="370" spans="1:9" ht="184.8" x14ac:dyDescent="0.25">
      <c r="A370" s="84" t="s">
        <v>4826</v>
      </c>
      <c r="B370" s="84" t="s">
        <v>2639</v>
      </c>
      <c r="C370" s="51" t="s">
        <v>3933</v>
      </c>
      <c r="D370" s="72">
        <v>444000</v>
      </c>
      <c r="E370" s="24">
        <v>48</v>
      </c>
      <c r="F370" s="84" t="s">
        <v>5329</v>
      </c>
      <c r="G370" s="141">
        <v>0</v>
      </c>
      <c r="H370" s="51">
        <v>25.92</v>
      </c>
      <c r="I370" s="51">
        <f t="shared" si="10"/>
        <v>0.54</v>
      </c>
    </row>
    <row r="371" spans="1:9" ht="198" x14ac:dyDescent="0.25">
      <c r="A371" s="84" t="s">
        <v>4827</v>
      </c>
      <c r="B371" s="85" t="s">
        <v>1168</v>
      </c>
      <c r="C371" s="51" t="s">
        <v>3934</v>
      </c>
      <c r="D371" s="72">
        <v>5211</v>
      </c>
      <c r="E371" s="24">
        <v>60</v>
      </c>
      <c r="F371" s="84" t="s">
        <v>5205</v>
      </c>
      <c r="G371" s="141">
        <v>0</v>
      </c>
      <c r="H371" s="51">
        <v>41.11</v>
      </c>
      <c r="I371" s="51">
        <f t="shared" si="10"/>
        <v>0.6851666666666667</v>
      </c>
    </row>
    <row r="372" spans="1:9" ht="39.6" x14ac:dyDescent="0.25">
      <c r="A372" s="84" t="s">
        <v>4828</v>
      </c>
      <c r="B372" s="66" t="s">
        <v>2466</v>
      </c>
      <c r="C372" s="51" t="s">
        <v>3935</v>
      </c>
      <c r="D372" s="72">
        <v>1235</v>
      </c>
      <c r="E372" s="24">
        <v>50</v>
      </c>
      <c r="F372" s="84" t="s">
        <v>5330</v>
      </c>
      <c r="G372" s="141">
        <v>8858113</v>
      </c>
      <c r="H372" s="51">
        <v>37.64</v>
      </c>
      <c r="I372" s="51">
        <f t="shared" si="10"/>
        <v>0.75280000000000002</v>
      </c>
    </row>
    <row r="373" spans="1:9" ht="26.4" x14ac:dyDescent="0.25">
      <c r="A373" s="84" t="s">
        <v>4829</v>
      </c>
      <c r="B373" s="66" t="s">
        <v>2467</v>
      </c>
      <c r="C373" s="51" t="s">
        <v>3936</v>
      </c>
      <c r="D373" s="72">
        <v>6115</v>
      </c>
      <c r="E373" s="24">
        <v>50</v>
      </c>
      <c r="F373" s="84" t="s">
        <v>5331</v>
      </c>
      <c r="G373" s="141">
        <v>0</v>
      </c>
      <c r="H373" s="51">
        <v>28.56</v>
      </c>
      <c r="I373" s="51">
        <f t="shared" si="10"/>
        <v>0.57119999999999993</v>
      </c>
    </row>
    <row r="374" spans="1:9" ht="39.6" x14ac:dyDescent="0.25">
      <c r="A374" s="84" t="s">
        <v>4830</v>
      </c>
      <c r="B374" s="66" t="s">
        <v>2468</v>
      </c>
      <c r="C374" s="51" t="s">
        <v>3937</v>
      </c>
      <c r="D374" s="72">
        <v>41084</v>
      </c>
      <c r="E374" s="24">
        <v>45</v>
      </c>
      <c r="F374" s="84" t="s">
        <v>5332</v>
      </c>
      <c r="G374" s="141">
        <v>0</v>
      </c>
      <c r="H374" s="51">
        <v>40.68</v>
      </c>
      <c r="I374" s="51">
        <f t="shared" si="10"/>
        <v>0.90400000000000003</v>
      </c>
    </row>
    <row r="375" spans="1:9" ht="26.4" x14ac:dyDescent="0.25">
      <c r="A375" s="84" t="s">
        <v>4831</v>
      </c>
      <c r="B375" s="66" t="s">
        <v>2469</v>
      </c>
      <c r="C375" s="51" t="s">
        <v>3937</v>
      </c>
      <c r="D375" s="72">
        <v>41468</v>
      </c>
      <c r="E375" s="24">
        <v>45</v>
      </c>
      <c r="F375" s="84" t="s">
        <v>5332</v>
      </c>
      <c r="G375" s="141">
        <v>0</v>
      </c>
      <c r="H375" s="51">
        <v>40.68</v>
      </c>
      <c r="I375" s="51">
        <f t="shared" si="10"/>
        <v>0.90400000000000003</v>
      </c>
    </row>
    <row r="376" spans="1:9" ht="39.6" x14ac:dyDescent="0.25">
      <c r="A376" s="84" t="s">
        <v>4832</v>
      </c>
      <c r="B376" s="66" t="s">
        <v>2470</v>
      </c>
      <c r="C376" s="51" t="s">
        <v>3935</v>
      </c>
      <c r="D376" s="72">
        <v>41525</v>
      </c>
      <c r="E376" s="24">
        <v>50</v>
      </c>
      <c r="F376" s="84" t="s">
        <v>5168</v>
      </c>
      <c r="G376" s="141">
        <v>8858106</v>
      </c>
      <c r="H376" s="51">
        <v>21.53</v>
      </c>
      <c r="I376" s="51">
        <f t="shared" si="10"/>
        <v>0.43060000000000004</v>
      </c>
    </row>
    <row r="377" spans="1:9" ht="39.6" x14ac:dyDescent="0.25">
      <c r="A377" s="84" t="s">
        <v>4833</v>
      </c>
      <c r="B377" s="66" t="s">
        <v>2471</v>
      </c>
      <c r="C377" s="51" t="s">
        <v>3935</v>
      </c>
      <c r="D377" s="72">
        <v>41096</v>
      </c>
      <c r="E377" s="24">
        <v>50</v>
      </c>
      <c r="F377" s="84" t="s">
        <v>5168</v>
      </c>
      <c r="G377" s="141">
        <v>8858104</v>
      </c>
      <c r="H377" s="51">
        <v>22.89</v>
      </c>
      <c r="I377" s="51">
        <f t="shared" si="10"/>
        <v>0.45779999999999998</v>
      </c>
    </row>
    <row r="378" spans="1:9" ht="158.4" x14ac:dyDescent="0.25">
      <c r="A378" s="84" t="s">
        <v>4834</v>
      </c>
      <c r="B378" s="85" t="s">
        <v>1169</v>
      </c>
      <c r="C378" s="51" t="s">
        <v>3496</v>
      </c>
      <c r="D378" s="72">
        <v>21200</v>
      </c>
      <c r="E378" s="24">
        <v>96</v>
      </c>
      <c r="F378" s="84" t="s">
        <v>5179</v>
      </c>
      <c r="G378" s="141">
        <v>8977920</v>
      </c>
      <c r="H378" s="51">
        <v>45.73</v>
      </c>
      <c r="I378" s="51">
        <f t="shared" si="10"/>
        <v>0.47635416666666663</v>
      </c>
    </row>
    <row r="379" spans="1:9" ht="39.6" x14ac:dyDescent="0.25">
      <c r="A379" s="84" t="s">
        <v>4835</v>
      </c>
      <c r="B379" s="85" t="s">
        <v>1214</v>
      </c>
      <c r="C379" s="51" t="s">
        <v>3938</v>
      </c>
      <c r="D379" s="72">
        <v>443000</v>
      </c>
      <c r="E379" s="24">
        <v>48</v>
      </c>
      <c r="F379" s="84" t="s">
        <v>5205</v>
      </c>
      <c r="G379" s="141">
        <v>37574</v>
      </c>
      <c r="H379" s="51">
        <v>33.590000000000003</v>
      </c>
      <c r="I379" s="51">
        <f t="shared" si="10"/>
        <v>0.6997916666666667</v>
      </c>
    </row>
    <row r="380" spans="1:9" ht="52.8" x14ac:dyDescent="0.25">
      <c r="A380" s="84" t="s">
        <v>4836</v>
      </c>
      <c r="B380" s="85" t="s">
        <v>1265</v>
      </c>
      <c r="C380" s="51" t="s">
        <v>3492</v>
      </c>
      <c r="D380" s="72">
        <v>94541</v>
      </c>
      <c r="E380" s="24">
        <v>96</v>
      </c>
      <c r="F380" s="84" t="s">
        <v>5333</v>
      </c>
      <c r="G380" s="141">
        <v>8977084</v>
      </c>
      <c r="H380" s="51">
        <v>59.77</v>
      </c>
      <c r="I380" s="51">
        <f t="shared" si="10"/>
        <v>0.62260416666666674</v>
      </c>
    </row>
    <row r="381" spans="1:9" ht="52.8" x14ac:dyDescent="0.25">
      <c r="A381" s="84" t="s">
        <v>4837</v>
      </c>
      <c r="B381" s="84" t="s">
        <v>1266</v>
      </c>
      <c r="C381" s="51" t="s">
        <v>3492</v>
      </c>
      <c r="D381" s="72">
        <v>64541</v>
      </c>
      <c r="E381" s="24">
        <v>48</v>
      </c>
      <c r="F381" s="84" t="s">
        <v>5334</v>
      </c>
      <c r="G381" s="141">
        <v>8976557</v>
      </c>
      <c r="H381" s="51">
        <v>30.93</v>
      </c>
      <c r="I381" s="51">
        <f t="shared" si="10"/>
        <v>0.64437500000000003</v>
      </c>
    </row>
    <row r="382" spans="1:9" ht="39.6" x14ac:dyDescent="0.25">
      <c r="A382" s="84" t="s">
        <v>4838</v>
      </c>
      <c r="B382" s="84" t="s">
        <v>1269</v>
      </c>
      <c r="C382" s="51" t="s">
        <v>3939</v>
      </c>
      <c r="D382" s="72">
        <v>71662</v>
      </c>
      <c r="E382" s="24">
        <v>96</v>
      </c>
      <c r="F382" s="84" t="s">
        <v>5333</v>
      </c>
      <c r="G382" s="141">
        <v>8594534</v>
      </c>
      <c r="H382" s="51">
        <v>55.26</v>
      </c>
      <c r="I382" s="51">
        <f t="shared" si="10"/>
        <v>0.57562499999999994</v>
      </c>
    </row>
    <row r="383" spans="1:9" ht="52.8" x14ac:dyDescent="0.25">
      <c r="A383" s="84" t="s">
        <v>4839</v>
      </c>
      <c r="B383" s="84" t="s">
        <v>1270</v>
      </c>
      <c r="C383" s="51" t="s">
        <v>3492</v>
      </c>
      <c r="D383" s="72">
        <v>67576</v>
      </c>
      <c r="E383" s="24">
        <v>48</v>
      </c>
      <c r="F383" s="84" t="s">
        <v>5333</v>
      </c>
      <c r="G383" s="141">
        <v>8976555</v>
      </c>
      <c r="H383" s="51">
        <v>27.1</v>
      </c>
      <c r="I383" s="51">
        <f t="shared" si="10"/>
        <v>0.56458333333333333</v>
      </c>
    </row>
    <row r="384" spans="1:9" ht="39.6" x14ac:dyDescent="0.25">
      <c r="A384" s="84" t="s">
        <v>4840</v>
      </c>
      <c r="B384" s="84" t="s">
        <v>1271</v>
      </c>
      <c r="C384" s="51" t="s">
        <v>3492</v>
      </c>
      <c r="D384" s="72">
        <v>62271</v>
      </c>
      <c r="E384" s="24">
        <v>48</v>
      </c>
      <c r="F384" s="84" t="s">
        <v>5335</v>
      </c>
      <c r="G384" s="141">
        <v>8976634</v>
      </c>
      <c r="H384" s="51">
        <v>29.45</v>
      </c>
      <c r="I384" s="51">
        <f t="shared" si="10"/>
        <v>0.61354166666666665</v>
      </c>
    </row>
    <row r="385" spans="1:9" ht="39.6" x14ac:dyDescent="0.25">
      <c r="A385" s="84" t="s">
        <v>4841</v>
      </c>
      <c r="B385" s="84" t="s">
        <v>1272</v>
      </c>
      <c r="C385" s="51" t="s">
        <v>3492</v>
      </c>
      <c r="D385" s="72">
        <v>94620</v>
      </c>
      <c r="E385" s="24">
        <v>96</v>
      </c>
      <c r="F385" s="84" t="s">
        <v>5336</v>
      </c>
      <c r="G385" s="141">
        <v>8594501</v>
      </c>
      <c r="H385" s="51">
        <v>71.16</v>
      </c>
      <c r="I385" s="51">
        <f t="shared" si="10"/>
        <v>0.74124999999999996</v>
      </c>
    </row>
    <row r="386" spans="1:9" ht="39.6" x14ac:dyDescent="0.25">
      <c r="A386" s="84" t="s">
        <v>4842</v>
      </c>
      <c r="B386" s="84" t="s">
        <v>1272</v>
      </c>
      <c r="C386" s="51" t="s">
        <v>3492</v>
      </c>
      <c r="D386" s="72">
        <v>64620</v>
      </c>
      <c r="E386" s="24">
        <v>48</v>
      </c>
      <c r="F386" s="84" t="s">
        <v>5336</v>
      </c>
      <c r="G386" s="141">
        <v>8594502</v>
      </c>
      <c r="H386" s="51">
        <v>34.590000000000003</v>
      </c>
      <c r="I386" s="51">
        <f t="shared" si="10"/>
        <v>0.72062500000000007</v>
      </c>
    </row>
    <row r="387" spans="1:9" ht="39.6" x14ac:dyDescent="0.25">
      <c r="A387" s="84" t="s">
        <v>4843</v>
      </c>
      <c r="B387" s="84" t="s">
        <v>1273</v>
      </c>
      <c r="C387" s="51" t="s">
        <v>3492</v>
      </c>
      <c r="D387" s="72">
        <v>68765</v>
      </c>
      <c r="E387" s="24">
        <v>48</v>
      </c>
      <c r="F387" s="84" t="s">
        <v>5333</v>
      </c>
      <c r="G387" s="141">
        <v>9897980</v>
      </c>
      <c r="H387" s="51">
        <v>38.49</v>
      </c>
      <c r="I387" s="51">
        <f t="shared" si="10"/>
        <v>0.801875</v>
      </c>
    </row>
    <row r="388" spans="1:9" ht="132" x14ac:dyDescent="0.25">
      <c r="A388" s="84" t="s">
        <v>4844</v>
      </c>
      <c r="B388" s="85" t="s">
        <v>1170</v>
      </c>
      <c r="C388" s="51" t="s">
        <v>3496</v>
      </c>
      <c r="D388" s="72">
        <v>5279</v>
      </c>
      <c r="E388" s="24">
        <v>112</v>
      </c>
      <c r="F388" s="84" t="s">
        <v>5337</v>
      </c>
      <c r="G388" s="141">
        <v>8979141</v>
      </c>
      <c r="H388" s="51">
        <v>35.090000000000003</v>
      </c>
      <c r="I388" s="51">
        <f t="shared" si="10"/>
        <v>0.31330357142857146</v>
      </c>
    </row>
    <row r="389" spans="1:9" ht="39.6" x14ac:dyDescent="0.25">
      <c r="A389" s="84" t="s">
        <v>4845</v>
      </c>
      <c r="B389" s="85" t="s">
        <v>151</v>
      </c>
      <c r="C389" s="51" t="s">
        <v>3896</v>
      </c>
      <c r="D389" s="72">
        <v>48174</v>
      </c>
      <c r="E389" s="24">
        <v>30</v>
      </c>
      <c r="F389" s="84" t="s">
        <v>5174</v>
      </c>
      <c r="G389" s="141">
        <v>8666183</v>
      </c>
      <c r="H389" s="51">
        <v>66.23</v>
      </c>
      <c r="I389" s="51">
        <f t="shared" si="10"/>
        <v>2.2076666666666669</v>
      </c>
    </row>
    <row r="390" spans="1:9" ht="66" x14ac:dyDescent="0.25">
      <c r="A390" s="84" t="s">
        <v>4846</v>
      </c>
      <c r="B390" s="84" t="s">
        <v>2620</v>
      </c>
      <c r="C390" s="51" t="s">
        <v>3940</v>
      </c>
      <c r="D390" s="72">
        <v>18439</v>
      </c>
      <c r="E390" s="24">
        <v>15</v>
      </c>
      <c r="F390" s="84" t="s">
        <v>5174</v>
      </c>
      <c r="G390" s="141">
        <v>8666133</v>
      </c>
      <c r="H390" s="51">
        <v>55.16</v>
      </c>
      <c r="I390" s="51">
        <f t="shared" si="10"/>
        <v>3.6773333333333329</v>
      </c>
    </row>
    <row r="391" spans="1:9" ht="79.2" x14ac:dyDescent="0.25">
      <c r="A391" s="84" t="s">
        <v>4847</v>
      </c>
      <c r="B391" s="85" t="s">
        <v>409</v>
      </c>
      <c r="C391" s="51" t="s">
        <v>3896</v>
      </c>
      <c r="D391" s="72">
        <v>46268</v>
      </c>
      <c r="E391" s="24">
        <v>30</v>
      </c>
      <c r="F391" s="84" t="s">
        <v>5174</v>
      </c>
      <c r="G391" s="141">
        <v>8664626</v>
      </c>
      <c r="H391" s="51">
        <v>69.88</v>
      </c>
      <c r="I391" s="51">
        <f t="shared" si="10"/>
        <v>2.329333333333333</v>
      </c>
    </row>
    <row r="392" spans="1:9" ht="52.8" x14ac:dyDescent="0.25">
      <c r="A392" s="84" t="s">
        <v>4848</v>
      </c>
      <c r="B392" s="85" t="s">
        <v>152</v>
      </c>
      <c r="C392" s="51" t="s">
        <v>3896</v>
      </c>
      <c r="D392" s="72">
        <v>41728</v>
      </c>
      <c r="E392" s="24">
        <v>20</v>
      </c>
      <c r="F392" s="84" t="s">
        <v>5174</v>
      </c>
      <c r="G392" s="141">
        <v>8736169</v>
      </c>
      <c r="H392" s="51">
        <v>51.5</v>
      </c>
      <c r="I392" s="51">
        <f t="shared" si="10"/>
        <v>2.5750000000000002</v>
      </c>
    </row>
    <row r="393" spans="1:9" ht="39.6" x14ac:dyDescent="0.25">
      <c r="A393" s="84" t="s">
        <v>4849</v>
      </c>
      <c r="B393" s="85" t="s">
        <v>5</v>
      </c>
      <c r="C393" s="51" t="s">
        <v>3941</v>
      </c>
      <c r="D393" s="72">
        <v>44879</v>
      </c>
      <c r="E393" s="24">
        <v>168</v>
      </c>
      <c r="F393" s="84" t="s">
        <v>5270</v>
      </c>
      <c r="G393" s="141">
        <v>8645536</v>
      </c>
      <c r="H393" s="51">
        <v>37.28</v>
      </c>
      <c r="I393" s="51">
        <f t="shared" si="10"/>
        <v>0.22190476190476191</v>
      </c>
    </row>
    <row r="394" spans="1:9" ht="39.6" x14ac:dyDescent="0.25">
      <c r="A394" s="84" t="s">
        <v>4850</v>
      </c>
      <c r="B394" s="85" t="s">
        <v>4</v>
      </c>
      <c r="C394" s="51" t="s">
        <v>3941</v>
      </c>
      <c r="D394" s="72">
        <v>44877</v>
      </c>
      <c r="E394" s="24">
        <v>168</v>
      </c>
      <c r="F394" s="84" t="s">
        <v>5270</v>
      </c>
      <c r="G394" s="141">
        <v>8645534</v>
      </c>
      <c r="H394" s="51">
        <v>37.18</v>
      </c>
      <c r="I394" s="51">
        <f t="shared" si="10"/>
        <v>0.22130952380952382</v>
      </c>
    </row>
    <row r="395" spans="1:9" ht="39.6" x14ac:dyDescent="0.25">
      <c r="A395" s="84" t="s">
        <v>4851</v>
      </c>
      <c r="B395" s="85" t="s">
        <v>156</v>
      </c>
      <c r="C395" s="51" t="s">
        <v>3896</v>
      </c>
      <c r="D395" s="72">
        <v>59701</v>
      </c>
      <c r="E395" s="24">
        <v>168</v>
      </c>
      <c r="F395" s="84" t="s">
        <v>5270</v>
      </c>
      <c r="G395" s="141">
        <v>8683140</v>
      </c>
      <c r="H395" s="51">
        <v>35.22</v>
      </c>
      <c r="I395" s="51">
        <f t="shared" si="10"/>
        <v>0.20964285714285713</v>
      </c>
    </row>
    <row r="396" spans="1:9" ht="52.8" x14ac:dyDescent="0.25">
      <c r="A396" s="84" t="s">
        <v>4852</v>
      </c>
      <c r="B396" s="85" t="s">
        <v>46</v>
      </c>
      <c r="C396" s="51" t="s">
        <v>3896</v>
      </c>
      <c r="D396" s="72">
        <v>44261</v>
      </c>
      <c r="E396" s="24">
        <v>12</v>
      </c>
      <c r="F396" s="84" t="s">
        <v>5338</v>
      </c>
      <c r="G396" s="141">
        <v>8645648</v>
      </c>
      <c r="H396" s="51">
        <v>48.98</v>
      </c>
      <c r="I396" s="51">
        <f t="shared" si="10"/>
        <v>4.0816666666666661</v>
      </c>
    </row>
    <row r="397" spans="1:9" ht="52.8" x14ac:dyDescent="0.25">
      <c r="A397" s="84" t="s">
        <v>4853</v>
      </c>
      <c r="B397" s="85" t="s">
        <v>408</v>
      </c>
      <c r="C397" s="51" t="s">
        <v>3942</v>
      </c>
      <c r="D397" s="72">
        <v>25104</v>
      </c>
      <c r="E397" s="24">
        <v>20</v>
      </c>
      <c r="F397" s="84" t="s">
        <v>5174</v>
      </c>
      <c r="G397" s="141">
        <v>8644515</v>
      </c>
      <c r="H397" s="51">
        <v>71.58</v>
      </c>
      <c r="I397" s="51">
        <f t="shared" si="10"/>
        <v>3.5789999999999997</v>
      </c>
    </row>
    <row r="398" spans="1:9" ht="39.6" x14ac:dyDescent="0.25">
      <c r="A398" s="84" t="s">
        <v>4854</v>
      </c>
      <c r="B398" s="85" t="s">
        <v>39</v>
      </c>
      <c r="C398" s="51" t="s">
        <v>3940</v>
      </c>
      <c r="D398" s="72">
        <v>54538</v>
      </c>
      <c r="E398" s="24">
        <v>20</v>
      </c>
      <c r="F398" s="84" t="s">
        <v>5174</v>
      </c>
      <c r="G398" s="141">
        <v>8650152</v>
      </c>
      <c r="H398" s="51">
        <v>55.78</v>
      </c>
      <c r="I398" s="51">
        <f t="shared" si="10"/>
        <v>2.7890000000000001</v>
      </c>
    </row>
    <row r="399" spans="1:9" ht="92.4" x14ac:dyDescent="0.25">
      <c r="A399" s="84" t="s">
        <v>4855</v>
      </c>
      <c r="B399" s="85" t="s">
        <v>202</v>
      </c>
      <c r="C399" s="51" t="s">
        <v>3943</v>
      </c>
      <c r="D399" s="72">
        <v>3211</v>
      </c>
      <c r="E399" s="24">
        <v>6</v>
      </c>
      <c r="F399" s="84" t="s">
        <v>5262</v>
      </c>
      <c r="G399" s="141">
        <v>2722897</v>
      </c>
      <c r="H399" s="51">
        <v>65.36</v>
      </c>
      <c r="I399" s="51">
        <f t="shared" si="10"/>
        <v>10.893333333333333</v>
      </c>
    </row>
    <row r="400" spans="1:9" ht="52.8" x14ac:dyDescent="0.25">
      <c r="A400" s="84" t="s">
        <v>4856</v>
      </c>
      <c r="B400" s="84" t="s">
        <v>877</v>
      </c>
      <c r="C400" s="51" t="s">
        <v>3943</v>
      </c>
      <c r="D400" s="72">
        <v>5110</v>
      </c>
      <c r="E400" s="24">
        <v>4</v>
      </c>
      <c r="F400" s="84" t="s">
        <v>5339</v>
      </c>
      <c r="G400" s="141">
        <v>2730000</v>
      </c>
      <c r="H400" s="51">
        <v>44.01</v>
      </c>
      <c r="I400" s="51">
        <f t="shared" si="10"/>
        <v>11.0025</v>
      </c>
    </row>
    <row r="401" spans="1:9" ht="118.8" x14ac:dyDescent="0.25">
      <c r="A401" s="84" t="s">
        <v>4857</v>
      </c>
      <c r="B401" s="85" t="s">
        <v>878</v>
      </c>
      <c r="C401" s="51" t="s">
        <v>3487</v>
      </c>
      <c r="D401" s="72">
        <v>7269</v>
      </c>
      <c r="E401" s="24">
        <v>6</v>
      </c>
      <c r="F401" s="84" t="s">
        <v>5340</v>
      </c>
      <c r="G401" s="141">
        <v>3555554</v>
      </c>
      <c r="H401" s="51">
        <v>36.75</v>
      </c>
      <c r="I401" s="51">
        <f t="shared" si="10"/>
        <v>6.125</v>
      </c>
    </row>
    <row r="402" spans="1:9" ht="66" x14ac:dyDescent="0.25">
      <c r="A402" s="84" t="s">
        <v>4858</v>
      </c>
      <c r="B402" s="85" t="s">
        <v>876</v>
      </c>
      <c r="C402" s="51" t="s">
        <v>3943</v>
      </c>
      <c r="D402" s="72">
        <v>5101</v>
      </c>
      <c r="E402" s="24">
        <v>4</v>
      </c>
      <c r="F402" s="84" t="s">
        <v>5339</v>
      </c>
      <c r="G402" s="141">
        <v>2722999</v>
      </c>
      <c r="H402" s="51">
        <v>41.9</v>
      </c>
      <c r="I402" s="51">
        <f t="shared" si="10"/>
        <v>10.475</v>
      </c>
    </row>
    <row r="403" spans="1:9" ht="39.6" x14ac:dyDescent="0.25">
      <c r="A403" s="84" t="s">
        <v>4859</v>
      </c>
      <c r="B403" s="85" t="s">
        <v>172</v>
      </c>
      <c r="C403" s="51" t="s">
        <v>3940</v>
      </c>
      <c r="D403" s="72">
        <v>25459</v>
      </c>
      <c r="E403" s="24">
        <v>12</v>
      </c>
      <c r="F403" s="84" t="s">
        <v>5341</v>
      </c>
      <c r="G403" s="141">
        <v>8683096</v>
      </c>
      <c r="H403" s="51">
        <v>55.96</v>
      </c>
      <c r="I403" s="51">
        <f t="shared" si="10"/>
        <v>4.6633333333333331</v>
      </c>
    </row>
    <row r="404" spans="1:9" ht="52.8" x14ac:dyDescent="0.25">
      <c r="A404" s="84" t="s">
        <v>4860</v>
      </c>
      <c r="B404" s="85" t="s">
        <v>173</v>
      </c>
      <c r="C404" s="51" t="s">
        <v>3944</v>
      </c>
      <c r="D404" s="72">
        <v>49000</v>
      </c>
      <c r="E404" s="24">
        <v>200</v>
      </c>
      <c r="F404" s="84" t="s">
        <v>5342</v>
      </c>
      <c r="G404" s="141">
        <v>8681161</v>
      </c>
      <c r="H404" s="51">
        <v>20.51</v>
      </c>
      <c r="I404" s="51">
        <f t="shared" si="10"/>
        <v>0.10255</v>
      </c>
    </row>
    <row r="405" spans="1:9" ht="39.6" x14ac:dyDescent="0.25">
      <c r="A405" s="84" t="s">
        <v>4861</v>
      </c>
      <c r="B405" s="85" t="s">
        <v>47</v>
      </c>
      <c r="C405" s="51" t="s">
        <v>3945</v>
      </c>
      <c r="D405" s="72">
        <v>32150</v>
      </c>
      <c r="E405" s="24">
        <v>100</v>
      </c>
      <c r="F405" s="84" t="s">
        <v>5270</v>
      </c>
      <c r="G405" s="141">
        <v>8701740</v>
      </c>
      <c r="H405" s="51">
        <v>15.75</v>
      </c>
      <c r="I405" s="51">
        <f t="shared" si="10"/>
        <v>0.1575</v>
      </c>
    </row>
    <row r="406" spans="1:9" ht="26.4" x14ac:dyDescent="0.25">
      <c r="A406" s="84" t="s">
        <v>4862</v>
      </c>
      <c r="B406" s="84" t="s">
        <v>535</v>
      </c>
      <c r="C406" s="51" t="s">
        <v>3486</v>
      </c>
      <c r="D406" s="72">
        <v>61119</v>
      </c>
      <c r="E406" s="24">
        <v>100</v>
      </c>
      <c r="F406" s="84" t="s">
        <v>5343</v>
      </c>
      <c r="G406" s="141">
        <v>8701112</v>
      </c>
      <c r="H406" s="51">
        <v>19.2</v>
      </c>
      <c r="I406" s="51">
        <f t="shared" si="10"/>
        <v>0.192</v>
      </c>
    </row>
    <row r="407" spans="1:9" ht="26.4" x14ac:dyDescent="0.25">
      <c r="A407" s="84" t="s">
        <v>4863</v>
      </c>
      <c r="B407" s="84" t="s">
        <v>536</v>
      </c>
      <c r="C407" s="51" t="s">
        <v>3946</v>
      </c>
      <c r="D407" s="72">
        <v>39787</v>
      </c>
      <c r="E407" s="24">
        <v>100</v>
      </c>
      <c r="F407" s="84" t="s">
        <v>5344</v>
      </c>
      <c r="G407" s="141">
        <v>8701799</v>
      </c>
      <c r="H407" s="51">
        <v>15.82</v>
      </c>
      <c r="I407" s="51">
        <f t="shared" si="10"/>
        <v>0.15820000000000001</v>
      </c>
    </row>
    <row r="408" spans="1:9" ht="26.4" x14ac:dyDescent="0.25">
      <c r="A408" s="84" t="s">
        <v>4864</v>
      </c>
      <c r="B408" s="84" t="s">
        <v>532</v>
      </c>
      <c r="C408" s="51" t="s">
        <v>3946</v>
      </c>
      <c r="D408" s="72">
        <v>2484</v>
      </c>
      <c r="E408" s="24">
        <v>100</v>
      </c>
      <c r="F408" s="84" t="s">
        <v>5270</v>
      </c>
      <c r="G408" s="141">
        <v>8701724</v>
      </c>
      <c r="H408" s="51">
        <v>15.82</v>
      </c>
      <c r="I408" s="51">
        <f t="shared" si="10"/>
        <v>0.15820000000000001</v>
      </c>
    </row>
    <row r="409" spans="1:9" x14ac:dyDescent="0.25">
      <c r="A409" s="84" t="s">
        <v>4865</v>
      </c>
      <c r="B409" s="84" t="s">
        <v>538</v>
      </c>
      <c r="C409" s="51" t="s">
        <v>3946</v>
      </c>
      <c r="D409" s="72">
        <v>39761</v>
      </c>
      <c r="E409" s="24">
        <v>3</v>
      </c>
      <c r="F409" s="84" t="s">
        <v>5345</v>
      </c>
      <c r="G409" s="141">
        <v>8701732</v>
      </c>
      <c r="H409" s="51">
        <v>6.49</v>
      </c>
      <c r="I409" s="51">
        <f t="shared" si="10"/>
        <v>2.1633333333333336</v>
      </c>
    </row>
    <row r="410" spans="1:9" ht="26.4" x14ac:dyDescent="0.25">
      <c r="A410" s="84" t="s">
        <v>4866</v>
      </c>
      <c r="B410" s="84" t="s">
        <v>537</v>
      </c>
      <c r="C410" s="51" t="s">
        <v>3946</v>
      </c>
      <c r="D410" s="72">
        <v>2484</v>
      </c>
      <c r="E410" s="24">
        <v>100</v>
      </c>
      <c r="F410" s="84" t="s">
        <v>5270</v>
      </c>
      <c r="G410" s="141">
        <v>8701724</v>
      </c>
      <c r="H410" s="51">
        <v>15.82</v>
      </c>
      <c r="I410" s="51">
        <f t="shared" si="10"/>
        <v>0.15820000000000001</v>
      </c>
    </row>
    <row r="411" spans="1:9" ht="26.4" x14ac:dyDescent="0.25">
      <c r="A411" s="84" t="s">
        <v>4867</v>
      </c>
      <c r="B411" s="84" t="s">
        <v>539</v>
      </c>
      <c r="C411" s="51" t="s">
        <v>3946</v>
      </c>
      <c r="D411" s="72">
        <v>39833</v>
      </c>
      <c r="E411" s="24">
        <v>100</v>
      </c>
      <c r="F411" s="84" t="s">
        <v>5270</v>
      </c>
      <c r="G411" s="141">
        <v>8701757</v>
      </c>
      <c r="H411" s="51">
        <v>17.420000000000002</v>
      </c>
      <c r="I411" s="51">
        <f t="shared" si="10"/>
        <v>0.17420000000000002</v>
      </c>
    </row>
    <row r="412" spans="1:9" ht="39.6" x14ac:dyDescent="0.25">
      <c r="A412" s="84" t="s">
        <v>4868</v>
      </c>
      <c r="B412" s="84" t="s">
        <v>2634</v>
      </c>
      <c r="C412" s="51" t="s">
        <v>3486</v>
      </c>
      <c r="D412" s="72">
        <v>16980</v>
      </c>
      <c r="E412" s="24">
        <v>18</v>
      </c>
      <c r="F412" s="84" t="s">
        <v>5345</v>
      </c>
      <c r="G412" s="141">
        <v>8701567</v>
      </c>
      <c r="H412" s="51">
        <v>48.06</v>
      </c>
      <c r="I412" s="51">
        <f t="shared" ref="I412:I475" si="11">H412/$E412</f>
        <v>2.67</v>
      </c>
    </row>
    <row r="413" spans="1:9" ht="39.6" x14ac:dyDescent="0.25">
      <c r="A413" s="84" t="s">
        <v>4869</v>
      </c>
      <c r="B413" s="84" t="s">
        <v>2635</v>
      </c>
      <c r="C413" s="51" t="s">
        <v>3946</v>
      </c>
      <c r="D413" s="72">
        <v>2484</v>
      </c>
      <c r="E413" s="24">
        <v>100</v>
      </c>
      <c r="F413" s="84" t="s">
        <v>5270</v>
      </c>
      <c r="G413" s="141">
        <v>8701724</v>
      </c>
      <c r="H413" s="51">
        <v>15.82</v>
      </c>
      <c r="I413" s="51">
        <f t="shared" si="11"/>
        <v>0.15820000000000001</v>
      </c>
    </row>
    <row r="414" spans="1:9" ht="39.6" x14ac:dyDescent="0.25">
      <c r="A414" s="84" t="s">
        <v>4870</v>
      </c>
      <c r="B414" s="85" t="s">
        <v>48</v>
      </c>
      <c r="C414" s="51" t="s">
        <v>3947</v>
      </c>
      <c r="D414" s="72" t="s">
        <v>3948</v>
      </c>
      <c r="E414" s="24">
        <v>20</v>
      </c>
      <c r="F414" s="84" t="s">
        <v>5174</v>
      </c>
      <c r="G414" s="141">
        <v>3529724</v>
      </c>
      <c r="H414" s="51">
        <v>23.94</v>
      </c>
      <c r="I414" s="51">
        <f t="shared" si="11"/>
        <v>1.1970000000000001</v>
      </c>
    </row>
    <row r="415" spans="1:9" ht="26.4" x14ac:dyDescent="0.25">
      <c r="A415" s="84" t="s">
        <v>4871</v>
      </c>
      <c r="B415" s="85" t="s">
        <v>225</v>
      </c>
      <c r="C415" s="51" t="s">
        <v>3947</v>
      </c>
      <c r="D415" s="72" t="s">
        <v>3949</v>
      </c>
      <c r="E415" s="24">
        <v>100</v>
      </c>
      <c r="F415" s="84" t="s">
        <v>5270</v>
      </c>
      <c r="G415" s="141">
        <v>3529923</v>
      </c>
      <c r="H415" s="51">
        <v>11.19</v>
      </c>
      <c r="I415" s="51">
        <f t="shared" si="11"/>
        <v>0.1119</v>
      </c>
    </row>
    <row r="416" spans="1:9" ht="39.6" x14ac:dyDescent="0.25">
      <c r="A416" s="84" t="s">
        <v>4872</v>
      </c>
      <c r="B416" s="85" t="s">
        <v>263</v>
      </c>
      <c r="C416" s="51" t="s">
        <v>3941</v>
      </c>
      <c r="D416" s="72">
        <v>64407</v>
      </c>
      <c r="E416" s="24">
        <v>100</v>
      </c>
      <c r="F416" s="84" t="s">
        <v>5270</v>
      </c>
      <c r="G416" s="141">
        <v>3528830</v>
      </c>
      <c r="H416" s="51">
        <v>14.72</v>
      </c>
      <c r="I416" s="51">
        <f t="shared" si="11"/>
        <v>0.1472</v>
      </c>
    </row>
    <row r="417" spans="1:9" ht="66" x14ac:dyDescent="0.25">
      <c r="A417" s="84" t="s">
        <v>4873</v>
      </c>
      <c r="B417" s="85" t="s">
        <v>356</v>
      </c>
      <c r="C417" s="51" t="s">
        <v>3950</v>
      </c>
      <c r="D417" s="72">
        <v>4261</v>
      </c>
      <c r="E417" s="24">
        <v>20</v>
      </c>
      <c r="F417" s="84" t="s">
        <v>5296</v>
      </c>
      <c r="G417" s="141">
        <v>9870004</v>
      </c>
      <c r="H417" s="51">
        <v>15.58</v>
      </c>
      <c r="I417" s="51">
        <f t="shared" si="11"/>
        <v>0.77900000000000003</v>
      </c>
    </row>
    <row r="418" spans="1:9" ht="52.8" x14ac:dyDescent="0.25">
      <c r="A418" s="84" t="s">
        <v>4874</v>
      </c>
      <c r="B418" s="85" t="s">
        <v>357</v>
      </c>
      <c r="C418" s="51" t="s">
        <v>3951</v>
      </c>
      <c r="D418" s="72">
        <v>47178</v>
      </c>
      <c r="E418" s="24">
        <v>20</v>
      </c>
      <c r="F418" s="84" t="s">
        <v>5296</v>
      </c>
      <c r="G418" s="141">
        <v>9090383</v>
      </c>
      <c r="H418" s="51">
        <v>13.47</v>
      </c>
      <c r="I418" s="51">
        <f t="shared" si="11"/>
        <v>0.67349999999999999</v>
      </c>
    </row>
    <row r="419" spans="1:9" ht="52.8" x14ac:dyDescent="0.25">
      <c r="A419" s="84" t="s">
        <v>4875</v>
      </c>
      <c r="B419" s="85" t="s">
        <v>359</v>
      </c>
      <c r="C419" s="51" t="s">
        <v>2502</v>
      </c>
      <c r="D419" s="72" t="s">
        <v>3952</v>
      </c>
      <c r="E419" s="24">
        <v>24</v>
      </c>
      <c r="F419" s="84" t="s">
        <v>5190</v>
      </c>
      <c r="G419" s="141">
        <v>9090393</v>
      </c>
      <c r="H419" s="51">
        <v>20.010000000000002</v>
      </c>
      <c r="I419" s="51">
        <f t="shared" si="11"/>
        <v>0.8337500000000001</v>
      </c>
    </row>
    <row r="420" spans="1:9" ht="52.8" x14ac:dyDescent="0.25">
      <c r="A420" s="84" t="s">
        <v>4876</v>
      </c>
      <c r="B420" s="85" t="s">
        <v>53</v>
      </c>
      <c r="C420" s="51" t="s">
        <v>3951</v>
      </c>
      <c r="D420" s="72" t="s">
        <v>3953</v>
      </c>
      <c r="E420" s="24">
        <v>24</v>
      </c>
      <c r="F420" s="84" t="s">
        <v>5190</v>
      </c>
      <c r="G420" s="141">
        <v>9097818</v>
      </c>
      <c r="H420" s="51">
        <v>19.600000000000001</v>
      </c>
      <c r="I420" s="51">
        <f t="shared" si="11"/>
        <v>0.81666666666666676</v>
      </c>
    </row>
    <row r="421" spans="1:9" ht="66" x14ac:dyDescent="0.25">
      <c r="A421" s="84" t="s">
        <v>4877</v>
      </c>
      <c r="B421" s="84" t="s">
        <v>2654</v>
      </c>
      <c r="C421" s="51" t="s">
        <v>2504</v>
      </c>
      <c r="D421" s="72">
        <v>4001289</v>
      </c>
      <c r="E421" s="24">
        <v>20</v>
      </c>
      <c r="F421" s="84" t="s">
        <v>5296</v>
      </c>
      <c r="G421" s="141">
        <v>9080904</v>
      </c>
      <c r="H421" s="51">
        <v>21.79</v>
      </c>
      <c r="I421" s="51">
        <f t="shared" si="11"/>
        <v>1.0894999999999999</v>
      </c>
    </row>
    <row r="422" spans="1:9" ht="26.4" x14ac:dyDescent="0.25">
      <c r="A422" s="84" t="s">
        <v>4878</v>
      </c>
      <c r="B422" s="84" t="s">
        <v>848</v>
      </c>
      <c r="C422" s="51" t="s">
        <v>3951</v>
      </c>
      <c r="D422" s="72">
        <v>97369</v>
      </c>
      <c r="E422" s="24">
        <v>20</v>
      </c>
      <c r="F422" s="84" t="s">
        <v>5296</v>
      </c>
      <c r="G422" s="141">
        <v>9092348</v>
      </c>
      <c r="H422" s="51">
        <v>16.41</v>
      </c>
      <c r="I422" s="51">
        <f t="shared" si="11"/>
        <v>0.82050000000000001</v>
      </c>
    </row>
    <row r="423" spans="1:9" ht="26.4" x14ac:dyDescent="0.25">
      <c r="A423" s="84" t="s">
        <v>4879</v>
      </c>
      <c r="B423" s="84" t="s">
        <v>852</v>
      </c>
      <c r="C423" s="51" t="s">
        <v>3954</v>
      </c>
      <c r="D423" s="72">
        <v>16632</v>
      </c>
      <c r="E423" s="24">
        <v>30</v>
      </c>
      <c r="F423" s="84" t="s">
        <v>5346</v>
      </c>
      <c r="G423" s="141">
        <v>1165725</v>
      </c>
      <c r="H423" s="51">
        <v>24.47</v>
      </c>
      <c r="I423" s="51">
        <f t="shared" si="11"/>
        <v>0.81566666666666665</v>
      </c>
    </row>
    <row r="424" spans="1:9" ht="26.4" x14ac:dyDescent="0.25">
      <c r="A424" s="84" t="s">
        <v>4880</v>
      </c>
      <c r="B424" s="84" t="s">
        <v>851</v>
      </c>
      <c r="C424" s="51" t="s">
        <v>3950</v>
      </c>
      <c r="D424" s="72">
        <v>14546</v>
      </c>
      <c r="E424" s="24">
        <v>96</v>
      </c>
      <c r="F424" s="84" t="s">
        <v>5347</v>
      </c>
      <c r="G424" s="141">
        <v>9870017</v>
      </c>
      <c r="H424" s="51">
        <v>18.11</v>
      </c>
      <c r="I424" s="51">
        <f t="shared" si="11"/>
        <v>0.18864583333333332</v>
      </c>
    </row>
    <row r="425" spans="1:9" ht="26.4" x14ac:dyDescent="0.25">
      <c r="A425" s="84" t="s">
        <v>4881</v>
      </c>
      <c r="B425" s="84" t="s">
        <v>850</v>
      </c>
      <c r="C425" s="51" t="s">
        <v>3950</v>
      </c>
      <c r="D425" s="72">
        <v>14675</v>
      </c>
      <c r="E425" s="24">
        <v>48</v>
      </c>
      <c r="F425" s="84" t="s">
        <v>5348</v>
      </c>
      <c r="G425" s="141">
        <v>9870016</v>
      </c>
      <c r="H425" s="51">
        <v>18.73</v>
      </c>
      <c r="I425" s="51">
        <f t="shared" si="11"/>
        <v>0.39020833333333332</v>
      </c>
    </row>
    <row r="426" spans="1:9" ht="26.4" x14ac:dyDescent="0.25">
      <c r="A426" s="84" t="s">
        <v>4882</v>
      </c>
      <c r="B426" s="84" t="s">
        <v>852</v>
      </c>
      <c r="C426" s="51" t="s">
        <v>3954</v>
      </c>
      <c r="D426" s="72">
        <v>16563</v>
      </c>
      <c r="E426" s="24">
        <v>20</v>
      </c>
      <c r="F426" s="84" t="s">
        <v>5296</v>
      </c>
      <c r="G426" s="141">
        <v>1165726</v>
      </c>
      <c r="H426" s="51">
        <v>16.579999999999998</v>
      </c>
      <c r="I426" s="51">
        <f t="shared" si="11"/>
        <v>0.82899999999999996</v>
      </c>
    </row>
    <row r="427" spans="1:9" x14ac:dyDescent="0.25">
      <c r="A427" s="84" t="s">
        <v>4883</v>
      </c>
      <c r="B427" s="84" t="s">
        <v>859</v>
      </c>
      <c r="C427" s="51" t="s">
        <v>3955</v>
      </c>
      <c r="D427" s="72">
        <v>47194</v>
      </c>
      <c r="E427" s="24">
        <v>24</v>
      </c>
      <c r="F427" s="84" t="s">
        <v>5349</v>
      </c>
      <c r="G427" s="141">
        <v>9080393</v>
      </c>
      <c r="H427" s="51">
        <v>21.4</v>
      </c>
      <c r="I427" s="51">
        <f t="shared" si="11"/>
        <v>0.89166666666666661</v>
      </c>
    </row>
    <row r="428" spans="1:9" x14ac:dyDescent="0.25">
      <c r="A428" s="84" t="s">
        <v>4884</v>
      </c>
      <c r="B428" s="84" t="s">
        <v>860</v>
      </c>
      <c r="C428" s="51" t="s">
        <v>3955</v>
      </c>
      <c r="D428" s="72">
        <v>47236</v>
      </c>
      <c r="E428" s="24">
        <v>20</v>
      </c>
      <c r="F428" s="84" t="s">
        <v>5296</v>
      </c>
      <c r="G428" s="141">
        <v>9092231</v>
      </c>
      <c r="H428" s="51">
        <v>17.02</v>
      </c>
      <c r="I428" s="51">
        <f t="shared" si="11"/>
        <v>0.85099999999999998</v>
      </c>
    </row>
    <row r="429" spans="1:9" x14ac:dyDescent="0.25">
      <c r="A429" s="84" t="s">
        <v>4885</v>
      </c>
      <c r="B429" s="84" t="s">
        <v>860</v>
      </c>
      <c r="C429" s="51" t="s">
        <v>3955</v>
      </c>
      <c r="D429" s="72">
        <v>47235</v>
      </c>
      <c r="E429" s="24">
        <v>24</v>
      </c>
      <c r="F429" s="84" t="s">
        <v>5190</v>
      </c>
      <c r="G429" s="141">
        <v>9093346</v>
      </c>
      <c r="H429" s="51">
        <v>20.399999999999999</v>
      </c>
      <c r="I429" s="51">
        <f t="shared" si="11"/>
        <v>0.85</v>
      </c>
    </row>
    <row r="430" spans="1:9" ht="26.4" x14ac:dyDescent="0.25">
      <c r="A430" s="84" t="s">
        <v>4886</v>
      </c>
      <c r="B430" s="84" t="s">
        <v>864</v>
      </c>
      <c r="C430" s="51" t="s">
        <v>3951</v>
      </c>
      <c r="D430" s="72">
        <v>47560</v>
      </c>
      <c r="E430" s="24">
        <v>36</v>
      </c>
      <c r="F430" s="84" t="s">
        <v>5345</v>
      </c>
      <c r="G430" s="141">
        <v>9092223</v>
      </c>
      <c r="H430" s="51">
        <v>28.79</v>
      </c>
      <c r="I430" s="51">
        <f t="shared" si="11"/>
        <v>0.79972222222222222</v>
      </c>
    </row>
    <row r="431" spans="1:9" ht="26.4" x14ac:dyDescent="0.25">
      <c r="A431" s="84" t="s">
        <v>4887</v>
      </c>
      <c r="B431" s="84" t="s">
        <v>863</v>
      </c>
      <c r="C431" s="51" t="s">
        <v>3951</v>
      </c>
      <c r="D431" s="72">
        <v>47383</v>
      </c>
      <c r="E431" s="24">
        <v>12</v>
      </c>
      <c r="F431" s="84" t="s">
        <v>5190</v>
      </c>
      <c r="G431" s="141">
        <v>9085574</v>
      </c>
      <c r="H431" s="51">
        <v>11.23</v>
      </c>
      <c r="I431" s="51">
        <f t="shared" si="11"/>
        <v>0.93583333333333341</v>
      </c>
    </row>
    <row r="432" spans="1:9" ht="26.4" x14ac:dyDescent="0.25">
      <c r="A432" s="84" t="s">
        <v>4888</v>
      </c>
      <c r="B432" s="84" t="s">
        <v>862</v>
      </c>
      <c r="C432" s="51" t="s">
        <v>3951</v>
      </c>
      <c r="D432" s="72">
        <v>47451</v>
      </c>
      <c r="E432" s="24">
        <v>12</v>
      </c>
      <c r="F432" s="84" t="s">
        <v>5190</v>
      </c>
      <c r="G432" s="141">
        <v>9085533</v>
      </c>
      <c r="H432" s="51">
        <v>12.72</v>
      </c>
      <c r="I432" s="51">
        <f t="shared" si="11"/>
        <v>1.06</v>
      </c>
    </row>
    <row r="433" spans="1:9" ht="52.8" x14ac:dyDescent="0.25">
      <c r="A433" s="84" t="s">
        <v>4889</v>
      </c>
      <c r="B433" s="84" t="s">
        <v>2582</v>
      </c>
      <c r="C433" s="51" t="s">
        <v>3956</v>
      </c>
      <c r="D433" s="72">
        <v>10765</v>
      </c>
      <c r="E433" s="24">
        <v>12</v>
      </c>
      <c r="F433" s="84" t="s">
        <v>5350</v>
      </c>
      <c r="G433" s="141">
        <v>2008613</v>
      </c>
      <c r="H433" s="51">
        <v>35.799999999999997</v>
      </c>
      <c r="I433" s="51">
        <f t="shared" si="11"/>
        <v>2.9833333333333329</v>
      </c>
    </row>
    <row r="434" spans="1:9" ht="26.4" x14ac:dyDescent="0.25">
      <c r="A434" s="84" t="s">
        <v>4890</v>
      </c>
      <c r="B434" s="84" t="s">
        <v>861</v>
      </c>
      <c r="C434" s="51" t="s">
        <v>3951</v>
      </c>
      <c r="D434" s="72">
        <v>47530</v>
      </c>
      <c r="E434" s="24">
        <v>36</v>
      </c>
      <c r="F434" s="84" t="s">
        <v>5345</v>
      </c>
      <c r="G434" s="141">
        <v>9095671</v>
      </c>
      <c r="H434" s="51">
        <v>25.38</v>
      </c>
      <c r="I434" s="51">
        <f t="shared" si="11"/>
        <v>0.70499999999999996</v>
      </c>
    </row>
    <row r="435" spans="1:9" ht="26.4" x14ac:dyDescent="0.25">
      <c r="A435" s="84" t="s">
        <v>4891</v>
      </c>
      <c r="B435" s="84" t="s">
        <v>1083</v>
      </c>
      <c r="C435" s="51" t="s">
        <v>3502</v>
      </c>
      <c r="D435" s="72">
        <v>47541</v>
      </c>
      <c r="E435" s="24">
        <v>36</v>
      </c>
      <c r="F435" s="84" t="s">
        <v>5345</v>
      </c>
      <c r="G435" s="141">
        <v>9091357</v>
      </c>
      <c r="H435" s="51">
        <v>25.21</v>
      </c>
      <c r="I435" s="51">
        <f t="shared" si="11"/>
        <v>0.70027777777777778</v>
      </c>
    </row>
    <row r="436" spans="1:9" ht="79.2" x14ac:dyDescent="0.25">
      <c r="A436" s="84" t="s">
        <v>4892</v>
      </c>
      <c r="B436" s="85" t="s">
        <v>4433</v>
      </c>
      <c r="C436" s="51" t="s">
        <v>3957</v>
      </c>
      <c r="D436" s="72">
        <v>27370</v>
      </c>
      <c r="E436" s="24">
        <v>20</v>
      </c>
      <c r="F436" s="84" t="s">
        <v>5296</v>
      </c>
      <c r="G436" s="141">
        <v>9090749</v>
      </c>
      <c r="H436" s="51">
        <v>16.850000000000001</v>
      </c>
      <c r="I436" s="51">
        <f t="shared" si="11"/>
        <v>0.84250000000000003</v>
      </c>
    </row>
    <row r="437" spans="1:9" ht="79.2" x14ac:dyDescent="0.25">
      <c r="A437" s="84" t="s">
        <v>4893</v>
      </c>
      <c r="B437" s="85" t="s">
        <v>358</v>
      </c>
      <c r="C437" s="51" t="s">
        <v>3951</v>
      </c>
      <c r="D437" s="72">
        <v>47175</v>
      </c>
      <c r="E437" s="24">
        <v>30</v>
      </c>
      <c r="F437" s="84" t="s">
        <v>5346</v>
      </c>
      <c r="G437" s="141">
        <v>9090334</v>
      </c>
      <c r="H437" s="51">
        <v>20.6</v>
      </c>
      <c r="I437" s="51">
        <f t="shared" si="11"/>
        <v>0.68666666666666676</v>
      </c>
    </row>
    <row r="438" spans="1:9" ht="66" x14ac:dyDescent="0.25">
      <c r="A438" s="84" t="s">
        <v>4894</v>
      </c>
      <c r="B438" s="85" t="s">
        <v>360</v>
      </c>
      <c r="C438" s="51" t="s">
        <v>3951</v>
      </c>
      <c r="D438" s="72">
        <v>47225</v>
      </c>
      <c r="E438" s="24">
        <v>20</v>
      </c>
      <c r="F438" s="84" t="s">
        <v>5296</v>
      </c>
      <c r="G438" s="141">
        <v>9098881</v>
      </c>
      <c r="H438" s="51">
        <v>12.98</v>
      </c>
      <c r="I438" s="51">
        <f t="shared" si="11"/>
        <v>0.64900000000000002</v>
      </c>
    </row>
    <row r="439" spans="1:9" ht="66" x14ac:dyDescent="0.25">
      <c r="A439" s="84" t="s">
        <v>4895</v>
      </c>
      <c r="B439" s="85" t="s">
        <v>361</v>
      </c>
      <c r="C439" s="51" t="s">
        <v>3951</v>
      </c>
      <c r="D439" s="72">
        <v>47227</v>
      </c>
      <c r="E439" s="24">
        <v>20</v>
      </c>
      <c r="F439" s="84" t="s">
        <v>5296</v>
      </c>
      <c r="G439" s="141">
        <v>9098824</v>
      </c>
      <c r="H439" s="51">
        <v>12.98</v>
      </c>
      <c r="I439" s="51">
        <f t="shared" si="11"/>
        <v>0.64900000000000002</v>
      </c>
    </row>
    <row r="440" spans="1:9" ht="39.6" x14ac:dyDescent="0.25">
      <c r="A440" s="84" t="s">
        <v>4896</v>
      </c>
      <c r="B440" s="85" t="s">
        <v>987</v>
      </c>
      <c r="C440" s="51" t="s">
        <v>3950</v>
      </c>
      <c r="D440" s="72">
        <v>11975</v>
      </c>
      <c r="E440" s="24">
        <v>20</v>
      </c>
      <c r="F440" s="84" t="s">
        <v>5296</v>
      </c>
      <c r="G440" s="141">
        <v>9870015</v>
      </c>
      <c r="H440" s="51">
        <v>15.76</v>
      </c>
      <c r="I440" s="51">
        <f t="shared" si="11"/>
        <v>0.78800000000000003</v>
      </c>
    </row>
    <row r="441" spans="1:9" ht="79.2" x14ac:dyDescent="0.25">
      <c r="A441" s="84" t="s">
        <v>4897</v>
      </c>
      <c r="B441" s="85" t="s">
        <v>143</v>
      </c>
      <c r="C441" s="51" t="s">
        <v>3954</v>
      </c>
      <c r="D441" s="72">
        <v>15258</v>
      </c>
      <c r="E441" s="24">
        <v>20</v>
      </c>
      <c r="F441" s="84" t="s">
        <v>5296</v>
      </c>
      <c r="G441" s="141">
        <v>1165721</v>
      </c>
      <c r="H441" s="51">
        <v>15.69</v>
      </c>
      <c r="I441" s="51">
        <f t="shared" si="11"/>
        <v>0.78449999999999998</v>
      </c>
    </row>
    <row r="442" spans="1:9" ht="132" x14ac:dyDescent="0.25">
      <c r="A442" s="84" t="s">
        <v>4898</v>
      </c>
      <c r="B442" s="85" t="s">
        <v>144</v>
      </c>
      <c r="C442" s="51" t="s">
        <v>3951</v>
      </c>
      <c r="D442" s="72">
        <v>47198</v>
      </c>
      <c r="E442" s="24">
        <v>20</v>
      </c>
      <c r="F442" s="84" t="s">
        <v>5296</v>
      </c>
      <c r="G442" s="141">
        <v>9090839</v>
      </c>
      <c r="H442" s="51">
        <v>23.69</v>
      </c>
      <c r="I442" s="51">
        <f t="shared" si="11"/>
        <v>1.1845000000000001</v>
      </c>
    </row>
    <row r="443" spans="1:9" ht="52.8" x14ac:dyDescent="0.25">
      <c r="A443" s="84" t="s">
        <v>4899</v>
      </c>
      <c r="B443" s="85" t="s">
        <v>145</v>
      </c>
      <c r="C443" s="51" t="s">
        <v>3951</v>
      </c>
      <c r="D443" s="72">
        <v>47202</v>
      </c>
      <c r="E443" s="24">
        <v>20</v>
      </c>
      <c r="F443" s="84" t="s">
        <v>5296</v>
      </c>
      <c r="G443" s="141">
        <v>9090789</v>
      </c>
      <c r="H443" s="51">
        <v>21.25</v>
      </c>
      <c r="I443" s="51">
        <f t="shared" si="11"/>
        <v>1.0625</v>
      </c>
    </row>
    <row r="444" spans="1:9" ht="26.4" x14ac:dyDescent="0.25">
      <c r="A444" s="84" t="s">
        <v>4900</v>
      </c>
      <c r="B444" s="84" t="s">
        <v>853</v>
      </c>
      <c r="C444" s="51" t="s">
        <v>3951</v>
      </c>
      <c r="D444" s="72">
        <v>47374</v>
      </c>
      <c r="E444" s="24">
        <v>20</v>
      </c>
      <c r="F444" s="84" t="s">
        <v>5296</v>
      </c>
      <c r="G444" s="141">
        <v>9090821</v>
      </c>
      <c r="H444" s="51">
        <v>21.47</v>
      </c>
      <c r="I444" s="51">
        <f t="shared" si="11"/>
        <v>1.0734999999999999</v>
      </c>
    </row>
    <row r="445" spans="1:9" ht="39.6" x14ac:dyDescent="0.25">
      <c r="A445" s="84" t="s">
        <v>4901</v>
      </c>
      <c r="B445" s="85" t="s">
        <v>146</v>
      </c>
      <c r="C445" s="51" t="s">
        <v>3951</v>
      </c>
      <c r="D445" s="72">
        <v>47367</v>
      </c>
      <c r="E445" s="24">
        <v>20</v>
      </c>
      <c r="F445" s="84" t="s">
        <v>5296</v>
      </c>
      <c r="G445" s="141">
        <v>9095788</v>
      </c>
      <c r="H445" s="51">
        <v>17.09</v>
      </c>
      <c r="I445" s="51">
        <f t="shared" si="11"/>
        <v>0.85450000000000004</v>
      </c>
    </row>
    <row r="446" spans="1:9" ht="66" x14ac:dyDescent="0.25">
      <c r="A446" s="84" t="s">
        <v>4902</v>
      </c>
      <c r="B446" s="85" t="s">
        <v>1530</v>
      </c>
      <c r="C446" s="51" t="s">
        <v>2504</v>
      </c>
      <c r="D446" s="72">
        <v>4001273</v>
      </c>
      <c r="E446" s="24">
        <v>20</v>
      </c>
      <c r="F446" s="84" t="s">
        <v>5174</v>
      </c>
      <c r="G446" s="141">
        <v>9080938</v>
      </c>
      <c r="H446" s="51">
        <v>21.15</v>
      </c>
      <c r="I446" s="51">
        <f t="shared" si="11"/>
        <v>1.0574999999999999</v>
      </c>
    </row>
    <row r="447" spans="1:9" ht="66" x14ac:dyDescent="0.25">
      <c r="A447" s="84" t="s">
        <v>4903</v>
      </c>
      <c r="B447" s="85" t="s">
        <v>147</v>
      </c>
      <c r="C447" s="51" t="s">
        <v>3954</v>
      </c>
      <c r="D447" s="72">
        <v>18256</v>
      </c>
      <c r="E447" s="24">
        <v>20</v>
      </c>
      <c r="F447" s="84" t="s">
        <v>5296</v>
      </c>
      <c r="G447" s="141">
        <v>1165729</v>
      </c>
      <c r="H447" s="51">
        <v>17.29</v>
      </c>
      <c r="I447" s="51">
        <f t="shared" si="11"/>
        <v>0.86449999999999994</v>
      </c>
    </row>
    <row r="448" spans="1:9" ht="66" x14ac:dyDescent="0.25">
      <c r="A448" s="84" t="s">
        <v>4904</v>
      </c>
      <c r="B448" s="85" t="s">
        <v>148</v>
      </c>
      <c r="C448" s="51" t="s">
        <v>3951</v>
      </c>
      <c r="D448" s="72">
        <v>47420</v>
      </c>
      <c r="E448" s="24">
        <v>20</v>
      </c>
      <c r="F448" s="84" t="s">
        <v>5296</v>
      </c>
      <c r="G448" s="141">
        <v>9092322</v>
      </c>
      <c r="H448" s="51">
        <v>17.100000000000001</v>
      </c>
      <c r="I448" s="51">
        <f t="shared" si="11"/>
        <v>0.85500000000000009</v>
      </c>
    </row>
    <row r="449" spans="1:9" ht="52.8" x14ac:dyDescent="0.25">
      <c r="A449" s="84" t="s">
        <v>4905</v>
      </c>
      <c r="B449" s="85" t="s">
        <v>368</v>
      </c>
      <c r="C449" s="51" t="s">
        <v>3951</v>
      </c>
      <c r="D449" s="72">
        <v>47525</v>
      </c>
      <c r="E449" s="24">
        <v>36</v>
      </c>
      <c r="F449" s="84" t="s">
        <v>5345</v>
      </c>
      <c r="G449" s="141">
        <v>9092116</v>
      </c>
      <c r="H449" s="51">
        <v>24.82</v>
      </c>
      <c r="I449" s="51">
        <f t="shared" si="11"/>
        <v>0.68944444444444442</v>
      </c>
    </row>
    <row r="450" spans="1:9" ht="52.8" x14ac:dyDescent="0.25">
      <c r="A450" s="84" t="s">
        <v>4906</v>
      </c>
      <c r="B450" s="85" t="s">
        <v>262</v>
      </c>
      <c r="C450" s="51" t="s">
        <v>3950</v>
      </c>
      <c r="D450" s="72">
        <v>37015</v>
      </c>
      <c r="E450" s="24">
        <v>20</v>
      </c>
      <c r="F450" s="84" t="s">
        <v>5296</v>
      </c>
      <c r="G450" s="141">
        <v>9870019</v>
      </c>
      <c r="H450" s="51">
        <v>23.16</v>
      </c>
      <c r="I450" s="51">
        <f t="shared" si="11"/>
        <v>1.1579999999999999</v>
      </c>
    </row>
    <row r="451" spans="1:9" ht="66" x14ac:dyDescent="0.25">
      <c r="A451" s="84" t="s">
        <v>4907</v>
      </c>
      <c r="B451" s="85" t="s">
        <v>369</v>
      </c>
      <c r="C451" s="51" t="s">
        <v>2502</v>
      </c>
      <c r="D451" s="72">
        <v>47548</v>
      </c>
      <c r="E451" s="24">
        <v>20</v>
      </c>
      <c r="F451" s="84" t="s">
        <v>5296</v>
      </c>
      <c r="G451" s="141">
        <v>9095796</v>
      </c>
      <c r="H451" s="51">
        <v>14.81</v>
      </c>
      <c r="I451" s="51">
        <f t="shared" si="11"/>
        <v>0.74050000000000005</v>
      </c>
    </row>
    <row r="452" spans="1:9" ht="66" x14ac:dyDescent="0.25">
      <c r="A452" s="84" t="s">
        <v>4908</v>
      </c>
      <c r="B452" s="85" t="s">
        <v>321</v>
      </c>
      <c r="C452" s="51" t="s">
        <v>2503</v>
      </c>
      <c r="D452" s="72" t="s">
        <v>3958</v>
      </c>
      <c r="E452" s="24">
        <v>30</v>
      </c>
      <c r="F452" s="84" t="s">
        <v>5174</v>
      </c>
      <c r="G452" s="141">
        <v>9011176</v>
      </c>
      <c r="H452" s="51">
        <v>21.66</v>
      </c>
      <c r="I452" s="51">
        <f t="shared" si="11"/>
        <v>0.72199999999999998</v>
      </c>
    </row>
    <row r="453" spans="1:9" ht="118.8" x14ac:dyDescent="0.25">
      <c r="A453" s="84" t="s">
        <v>4909</v>
      </c>
      <c r="B453" s="84" t="s">
        <v>2660</v>
      </c>
      <c r="C453" s="51" t="s">
        <v>472</v>
      </c>
      <c r="D453" s="72">
        <v>28022</v>
      </c>
      <c r="E453" s="24">
        <v>30</v>
      </c>
      <c r="F453" s="84" t="s">
        <v>5174</v>
      </c>
      <c r="G453" s="141">
        <v>9050550</v>
      </c>
      <c r="H453" s="51">
        <v>19.010000000000002</v>
      </c>
      <c r="I453" s="51">
        <f t="shared" si="11"/>
        <v>0.63366666666666671</v>
      </c>
    </row>
    <row r="454" spans="1:9" ht="39.6" x14ac:dyDescent="0.25">
      <c r="A454" s="84" t="s">
        <v>4910</v>
      </c>
      <c r="B454" s="84" t="s">
        <v>790</v>
      </c>
      <c r="C454" s="51" t="s">
        <v>2320</v>
      </c>
      <c r="D454" s="72" t="s">
        <v>3959</v>
      </c>
      <c r="E454" s="24">
        <v>24</v>
      </c>
      <c r="F454" s="84" t="s">
        <v>5351</v>
      </c>
      <c r="G454" s="141">
        <v>9010455</v>
      </c>
      <c r="H454" s="51">
        <v>22.95</v>
      </c>
      <c r="I454" s="51">
        <f t="shared" si="11"/>
        <v>0.95624999999999993</v>
      </c>
    </row>
    <row r="455" spans="1:9" ht="39.6" x14ac:dyDescent="0.25">
      <c r="A455" s="84" t="s">
        <v>4911</v>
      </c>
      <c r="B455" s="85" t="s">
        <v>322</v>
      </c>
      <c r="C455" s="51" t="s">
        <v>2503</v>
      </c>
      <c r="D455" s="72" t="s">
        <v>3960</v>
      </c>
      <c r="E455" s="24">
        <v>30</v>
      </c>
      <c r="F455" s="84" t="s">
        <v>5174</v>
      </c>
      <c r="G455" s="141">
        <v>9017092</v>
      </c>
      <c r="H455" s="51">
        <v>22.6</v>
      </c>
      <c r="I455" s="51">
        <f t="shared" si="11"/>
        <v>0.75333333333333341</v>
      </c>
    </row>
    <row r="456" spans="1:9" ht="92.4" x14ac:dyDescent="0.25">
      <c r="A456" s="84" t="s">
        <v>4912</v>
      </c>
      <c r="B456" s="85" t="s">
        <v>323</v>
      </c>
      <c r="C456" s="51" t="s">
        <v>3961</v>
      </c>
      <c r="D456" s="72" t="s">
        <v>3962</v>
      </c>
      <c r="E456" s="24">
        <v>30</v>
      </c>
      <c r="F456" s="84" t="s">
        <v>5174</v>
      </c>
      <c r="G456" s="141">
        <v>9027150</v>
      </c>
      <c r="H456" s="51">
        <v>21.66</v>
      </c>
      <c r="I456" s="51">
        <f t="shared" si="11"/>
        <v>0.72199999999999998</v>
      </c>
    </row>
    <row r="457" spans="1:9" ht="39.6" x14ac:dyDescent="0.25">
      <c r="A457" s="84" t="s">
        <v>4913</v>
      </c>
      <c r="B457" s="84" t="s">
        <v>802</v>
      </c>
      <c r="C457" s="51" t="s">
        <v>3961</v>
      </c>
      <c r="D457" s="72">
        <v>24298</v>
      </c>
      <c r="E457" s="24">
        <v>30</v>
      </c>
      <c r="F457" s="84" t="s">
        <v>5174</v>
      </c>
      <c r="G457" s="141">
        <v>8972705</v>
      </c>
      <c r="H457" s="51">
        <v>22.12</v>
      </c>
      <c r="I457" s="51">
        <f t="shared" si="11"/>
        <v>0.7373333333333334</v>
      </c>
    </row>
    <row r="458" spans="1:9" ht="39.6" x14ac:dyDescent="0.25">
      <c r="A458" s="84" t="s">
        <v>4914</v>
      </c>
      <c r="B458" s="84" t="s">
        <v>793</v>
      </c>
      <c r="C458" s="51" t="s">
        <v>3961</v>
      </c>
      <c r="D458" s="72" t="s">
        <v>3963</v>
      </c>
      <c r="E458" s="24">
        <v>30</v>
      </c>
      <c r="F458" s="84" t="s">
        <v>5174</v>
      </c>
      <c r="G458" s="141">
        <v>9050599</v>
      </c>
      <c r="H458" s="51">
        <v>22.7</v>
      </c>
      <c r="I458" s="51">
        <f t="shared" si="11"/>
        <v>0.7566666666666666</v>
      </c>
    </row>
    <row r="459" spans="1:9" ht="39.6" x14ac:dyDescent="0.25">
      <c r="A459" s="84" t="s">
        <v>4915</v>
      </c>
      <c r="B459" s="84" t="s">
        <v>789</v>
      </c>
      <c r="C459" s="51" t="s">
        <v>3964</v>
      </c>
      <c r="D459" s="72">
        <v>2278</v>
      </c>
      <c r="E459" s="24">
        <v>12</v>
      </c>
      <c r="F459" s="84" t="s">
        <v>5352</v>
      </c>
      <c r="G459" s="141">
        <v>2102955</v>
      </c>
      <c r="H459" s="51">
        <v>37.11</v>
      </c>
      <c r="I459" s="51">
        <f t="shared" si="11"/>
        <v>3.0924999999999998</v>
      </c>
    </row>
    <row r="460" spans="1:9" ht="26.4" x14ac:dyDescent="0.25">
      <c r="A460" s="84" t="s">
        <v>4916</v>
      </c>
      <c r="B460" s="84" t="s">
        <v>1049</v>
      </c>
      <c r="C460" s="51" t="s">
        <v>472</v>
      </c>
      <c r="D460" s="72">
        <v>2792</v>
      </c>
      <c r="E460" s="24">
        <v>15</v>
      </c>
      <c r="F460" s="84" t="s">
        <v>5346</v>
      </c>
      <c r="G460" s="141">
        <v>9026000</v>
      </c>
      <c r="H460" s="51">
        <v>20.98</v>
      </c>
      <c r="I460" s="51">
        <f t="shared" si="11"/>
        <v>1.3986666666666667</v>
      </c>
    </row>
    <row r="461" spans="1:9" ht="26.4" x14ac:dyDescent="0.25">
      <c r="A461" s="84" t="s">
        <v>4917</v>
      </c>
      <c r="B461" s="84" t="s">
        <v>1050</v>
      </c>
      <c r="C461" s="51" t="s">
        <v>472</v>
      </c>
      <c r="D461" s="72">
        <v>2055</v>
      </c>
      <c r="E461" s="24">
        <v>30</v>
      </c>
      <c r="F461" s="84" t="s">
        <v>5174</v>
      </c>
      <c r="G461" s="141">
        <v>9015116</v>
      </c>
      <c r="H461" s="51">
        <v>18.63</v>
      </c>
      <c r="I461" s="51">
        <f t="shared" si="11"/>
        <v>0.621</v>
      </c>
    </row>
    <row r="462" spans="1:9" ht="39.6" x14ac:dyDescent="0.25">
      <c r="A462" s="84" t="s">
        <v>4918</v>
      </c>
      <c r="B462" s="84" t="s">
        <v>798</v>
      </c>
      <c r="C462" s="51" t="s">
        <v>3965</v>
      </c>
      <c r="D462" s="72">
        <v>23801</v>
      </c>
      <c r="E462" s="24">
        <v>30</v>
      </c>
      <c r="F462" s="84" t="s">
        <v>5174</v>
      </c>
      <c r="G462" s="141">
        <v>9020108</v>
      </c>
      <c r="H462" s="51">
        <v>16.260000000000002</v>
      </c>
      <c r="I462" s="51">
        <f t="shared" si="11"/>
        <v>0.54200000000000004</v>
      </c>
    </row>
    <row r="463" spans="1:9" ht="26.4" x14ac:dyDescent="0.25">
      <c r="A463" s="84" t="s">
        <v>4919</v>
      </c>
      <c r="B463" s="84" t="s">
        <v>1052</v>
      </c>
      <c r="C463" s="51" t="s">
        <v>472</v>
      </c>
      <c r="D463" s="72">
        <v>20356</v>
      </c>
      <c r="E463" s="24">
        <v>15</v>
      </c>
      <c r="F463" s="84" t="s">
        <v>5346</v>
      </c>
      <c r="G463" s="141">
        <v>9026002</v>
      </c>
      <c r="H463" s="51">
        <v>18.27</v>
      </c>
      <c r="I463" s="51">
        <f t="shared" si="11"/>
        <v>1.218</v>
      </c>
    </row>
    <row r="464" spans="1:9" x14ac:dyDescent="0.25">
      <c r="A464" s="84" t="s">
        <v>4920</v>
      </c>
      <c r="B464" s="84" t="s">
        <v>1055</v>
      </c>
      <c r="C464" s="51" t="s">
        <v>472</v>
      </c>
      <c r="D464" s="72">
        <v>2436</v>
      </c>
      <c r="E464" s="24">
        <v>15</v>
      </c>
      <c r="F464" s="84" t="s">
        <v>5346</v>
      </c>
      <c r="G464" s="141">
        <v>9025097</v>
      </c>
      <c r="H464" s="51">
        <v>17.71</v>
      </c>
      <c r="I464" s="51">
        <f t="shared" si="11"/>
        <v>1.1806666666666668</v>
      </c>
    </row>
    <row r="465" spans="1:9" ht="26.4" x14ac:dyDescent="0.25">
      <c r="A465" s="84" t="s">
        <v>4921</v>
      </c>
      <c r="B465" s="84" t="s">
        <v>845</v>
      </c>
      <c r="C465" s="51" t="s">
        <v>472</v>
      </c>
      <c r="D465" s="72">
        <v>93566</v>
      </c>
      <c r="E465" s="24">
        <v>18</v>
      </c>
      <c r="F465" s="84" t="s">
        <v>5345</v>
      </c>
      <c r="G465" s="141">
        <v>9084534</v>
      </c>
      <c r="H465" s="51">
        <v>57.31</v>
      </c>
      <c r="I465" s="51">
        <f t="shared" si="11"/>
        <v>3.1838888888888892</v>
      </c>
    </row>
    <row r="466" spans="1:9" ht="66" x14ac:dyDescent="0.25">
      <c r="A466" s="84" t="s">
        <v>4922</v>
      </c>
      <c r="B466" s="84" t="s">
        <v>2647</v>
      </c>
      <c r="C466" s="51" t="s">
        <v>472</v>
      </c>
      <c r="D466" s="72">
        <v>1580</v>
      </c>
      <c r="E466" s="24">
        <v>12</v>
      </c>
      <c r="F466" s="84" t="s">
        <v>5190</v>
      </c>
      <c r="G466" s="141">
        <v>9084536</v>
      </c>
      <c r="H466" s="51">
        <v>38.36</v>
      </c>
      <c r="I466" s="51">
        <f t="shared" si="11"/>
        <v>3.1966666666666668</v>
      </c>
    </row>
    <row r="467" spans="1:9" ht="26.4" x14ac:dyDescent="0.25">
      <c r="A467" s="84" t="s">
        <v>4923</v>
      </c>
      <c r="B467" s="84" t="s">
        <v>791</v>
      </c>
      <c r="C467" s="51" t="s">
        <v>472</v>
      </c>
      <c r="D467" s="72">
        <v>43001</v>
      </c>
      <c r="E467" s="24">
        <v>30</v>
      </c>
      <c r="F467" s="84" t="s">
        <v>5174</v>
      </c>
      <c r="G467" s="141">
        <v>9020074</v>
      </c>
      <c r="H467" s="51">
        <v>21.71</v>
      </c>
      <c r="I467" s="51">
        <f t="shared" si="11"/>
        <v>0.72366666666666668</v>
      </c>
    </row>
    <row r="468" spans="1:9" ht="26.4" x14ac:dyDescent="0.25">
      <c r="A468" s="84" t="s">
        <v>4924</v>
      </c>
      <c r="B468" s="84" t="s">
        <v>939</v>
      </c>
      <c r="C468" s="51" t="s">
        <v>472</v>
      </c>
      <c r="D468" s="72">
        <v>29926</v>
      </c>
      <c r="E468" s="24">
        <v>24</v>
      </c>
      <c r="F468" s="84" t="s">
        <v>5351</v>
      </c>
      <c r="G468" s="141">
        <v>9050606</v>
      </c>
      <c r="H468" s="51">
        <v>20.96</v>
      </c>
      <c r="I468" s="51">
        <f t="shared" si="11"/>
        <v>0.87333333333333341</v>
      </c>
    </row>
    <row r="469" spans="1:9" ht="26.4" x14ac:dyDescent="0.25">
      <c r="A469" s="84" t="s">
        <v>4925</v>
      </c>
      <c r="B469" s="84" t="s">
        <v>801</v>
      </c>
      <c r="C469" s="51" t="s">
        <v>472</v>
      </c>
      <c r="D469" s="72">
        <v>2239</v>
      </c>
      <c r="E469" s="24">
        <v>24</v>
      </c>
      <c r="F469" s="84" t="s">
        <v>5351</v>
      </c>
      <c r="G469" s="141">
        <v>9089916</v>
      </c>
      <c r="H469" s="51">
        <v>20.56</v>
      </c>
      <c r="I469" s="51">
        <f t="shared" si="11"/>
        <v>0.85666666666666658</v>
      </c>
    </row>
    <row r="470" spans="1:9" ht="26.4" x14ac:dyDescent="0.25">
      <c r="A470" s="84" t="s">
        <v>4926</v>
      </c>
      <c r="B470" s="84" t="s">
        <v>1092</v>
      </c>
      <c r="C470" s="51" t="s">
        <v>472</v>
      </c>
      <c r="D470" s="72">
        <v>2056</v>
      </c>
      <c r="E470" s="24">
        <v>30</v>
      </c>
      <c r="F470" s="84" t="s">
        <v>5174</v>
      </c>
      <c r="G470" s="141">
        <v>9050080</v>
      </c>
      <c r="H470" s="51">
        <v>19.260000000000002</v>
      </c>
      <c r="I470" s="51">
        <f t="shared" si="11"/>
        <v>0.64200000000000002</v>
      </c>
    </row>
    <row r="471" spans="1:9" ht="26.4" x14ac:dyDescent="0.25">
      <c r="A471" s="84" t="s">
        <v>4927</v>
      </c>
      <c r="B471" s="84" t="s">
        <v>2389</v>
      </c>
      <c r="C471" s="51" t="s">
        <v>3966</v>
      </c>
      <c r="D471" s="72">
        <v>1000000496</v>
      </c>
      <c r="E471" s="24">
        <v>30</v>
      </c>
      <c r="F471" s="84" t="s">
        <v>5280</v>
      </c>
      <c r="G471" s="141">
        <v>9021022</v>
      </c>
      <c r="H471" s="51">
        <v>32.15</v>
      </c>
      <c r="I471" s="51">
        <f t="shared" si="11"/>
        <v>1.0716666666666665</v>
      </c>
    </row>
    <row r="472" spans="1:9" ht="39.6" x14ac:dyDescent="0.25">
      <c r="A472" s="84" t="s">
        <v>4928</v>
      </c>
      <c r="B472" s="84" t="s">
        <v>2390</v>
      </c>
      <c r="C472" s="51" t="s">
        <v>3966</v>
      </c>
      <c r="D472" s="72" t="s">
        <v>3967</v>
      </c>
      <c r="E472" s="24">
        <v>30</v>
      </c>
      <c r="F472" s="84" t="s">
        <v>5174</v>
      </c>
      <c r="G472" s="141">
        <v>9020014</v>
      </c>
      <c r="H472" s="51">
        <v>28.27</v>
      </c>
      <c r="I472" s="51">
        <f t="shared" si="11"/>
        <v>0.94233333333333336</v>
      </c>
    </row>
    <row r="473" spans="1:9" ht="39.6" x14ac:dyDescent="0.25">
      <c r="A473" s="84" t="s">
        <v>4929</v>
      </c>
      <c r="B473" s="84" t="s">
        <v>2391</v>
      </c>
      <c r="C473" s="51" t="s">
        <v>3968</v>
      </c>
      <c r="D473" s="72" t="s">
        <v>3969</v>
      </c>
      <c r="E473" s="24">
        <v>30</v>
      </c>
      <c r="F473" s="84" t="s">
        <v>5174</v>
      </c>
      <c r="G473" s="141">
        <v>9021010</v>
      </c>
      <c r="H473" s="51">
        <v>22.86</v>
      </c>
      <c r="I473" s="51">
        <f t="shared" si="11"/>
        <v>0.76200000000000001</v>
      </c>
    </row>
    <row r="474" spans="1:9" ht="39.6" x14ac:dyDescent="0.25">
      <c r="A474" s="84" t="s">
        <v>4930</v>
      </c>
      <c r="B474" s="66" t="s">
        <v>2443</v>
      </c>
      <c r="C474" s="51" t="s">
        <v>3970</v>
      </c>
      <c r="D474" s="72">
        <v>2970000348</v>
      </c>
      <c r="E474" s="24">
        <v>12</v>
      </c>
      <c r="F474" s="84" t="s">
        <v>5353</v>
      </c>
      <c r="G474" s="141">
        <v>2105560</v>
      </c>
      <c r="H474" s="51">
        <v>56.35</v>
      </c>
      <c r="I474" s="51">
        <f t="shared" si="11"/>
        <v>4.6958333333333337</v>
      </c>
    </row>
    <row r="475" spans="1:9" ht="26.4" x14ac:dyDescent="0.25">
      <c r="A475" s="84" t="s">
        <v>4931</v>
      </c>
      <c r="B475" s="66" t="s">
        <v>2444</v>
      </c>
      <c r="C475" s="51" t="s">
        <v>3970</v>
      </c>
      <c r="D475" s="72">
        <v>223134</v>
      </c>
      <c r="E475" s="24">
        <v>12</v>
      </c>
      <c r="F475" s="84" t="s">
        <v>5354</v>
      </c>
      <c r="G475" s="141">
        <v>2105545</v>
      </c>
      <c r="H475" s="51">
        <v>40.299999999999997</v>
      </c>
      <c r="I475" s="51">
        <f t="shared" si="11"/>
        <v>3.3583333333333329</v>
      </c>
    </row>
    <row r="476" spans="1:9" ht="118.8" x14ac:dyDescent="0.25">
      <c r="A476" s="84" t="s">
        <v>4932</v>
      </c>
      <c r="B476" s="85" t="s">
        <v>234</v>
      </c>
      <c r="C476" s="51" t="s">
        <v>3971</v>
      </c>
      <c r="D476" s="72">
        <v>22124</v>
      </c>
      <c r="E476" s="24">
        <v>27</v>
      </c>
      <c r="F476" s="84" t="s">
        <v>5355</v>
      </c>
      <c r="G476" s="141">
        <v>9020058</v>
      </c>
      <c r="H476" s="51">
        <v>15.79</v>
      </c>
      <c r="I476" s="51">
        <f t="shared" ref="I476:I539" si="12">H476/$E476</f>
        <v>0.58481481481481479</v>
      </c>
    </row>
    <row r="477" spans="1:9" ht="132" x14ac:dyDescent="0.25">
      <c r="A477" s="84" t="s">
        <v>4933</v>
      </c>
      <c r="B477" s="85" t="s">
        <v>324</v>
      </c>
      <c r="C477" s="51" t="s">
        <v>3972</v>
      </c>
      <c r="D477" s="72">
        <v>47014</v>
      </c>
      <c r="E477" s="24">
        <v>30</v>
      </c>
      <c r="F477" s="84" t="s">
        <v>5174</v>
      </c>
      <c r="G477" s="141">
        <v>9021050</v>
      </c>
      <c r="H477" s="51">
        <v>22.78</v>
      </c>
      <c r="I477" s="51">
        <f t="shared" si="12"/>
        <v>0.75933333333333342</v>
      </c>
    </row>
    <row r="478" spans="1:9" ht="39.6" x14ac:dyDescent="0.25">
      <c r="A478" s="84" t="s">
        <v>4934</v>
      </c>
      <c r="B478" s="85" t="s">
        <v>4432</v>
      </c>
      <c r="C478" s="51" t="s">
        <v>2320</v>
      </c>
      <c r="D478" s="72" t="s">
        <v>3973</v>
      </c>
      <c r="E478" s="24">
        <v>30</v>
      </c>
      <c r="F478" s="84" t="s">
        <v>5174</v>
      </c>
      <c r="G478" s="141">
        <v>9027815</v>
      </c>
      <c r="H478" s="51">
        <v>19.68</v>
      </c>
      <c r="I478" s="51">
        <f t="shared" si="12"/>
        <v>0.65600000000000003</v>
      </c>
    </row>
    <row r="479" spans="1:9" ht="39.6" x14ac:dyDescent="0.25">
      <c r="A479" s="84" t="s">
        <v>4935</v>
      </c>
      <c r="B479" s="85" t="s">
        <v>988</v>
      </c>
      <c r="C479" s="51" t="s">
        <v>3965</v>
      </c>
      <c r="D479" s="72">
        <v>23117</v>
      </c>
      <c r="E479" s="24">
        <v>27</v>
      </c>
      <c r="F479" s="84" t="s">
        <v>5355</v>
      </c>
      <c r="G479" s="141">
        <v>9023151</v>
      </c>
      <c r="H479" s="51">
        <v>19.600000000000001</v>
      </c>
      <c r="I479" s="51">
        <f t="shared" si="12"/>
        <v>0.72592592592592597</v>
      </c>
    </row>
    <row r="480" spans="1:9" ht="39.6" x14ac:dyDescent="0.25">
      <c r="A480" s="84" t="s">
        <v>4936</v>
      </c>
      <c r="B480" s="61" t="s">
        <v>989</v>
      </c>
      <c r="C480" s="51" t="s">
        <v>3971</v>
      </c>
      <c r="D480" s="72">
        <v>22122</v>
      </c>
      <c r="E480" s="24">
        <v>30</v>
      </c>
      <c r="F480" s="84" t="s">
        <v>5174</v>
      </c>
      <c r="G480" s="141">
        <v>9020017</v>
      </c>
      <c r="H480" s="51">
        <v>16.96</v>
      </c>
      <c r="I480" s="51">
        <f t="shared" si="12"/>
        <v>0.56533333333333335</v>
      </c>
    </row>
    <row r="481" spans="1:9" ht="39.6" x14ac:dyDescent="0.25">
      <c r="A481" s="84" t="s">
        <v>4937</v>
      </c>
      <c r="B481" s="84" t="s">
        <v>2394</v>
      </c>
      <c r="C481" s="51" t="s">
        <v>3974</v>
      </c>
      <c r="D481" s="72">
        <v>1000000686</v>
      </c>
      <c r="E481" s="24">
        <v>15</v>
      </c>
      <c r="F481" s="84" t="s">
        <v>5356</v>
      </c>
      <c r="G481" s="141">
        <v>9022300</v>
      </c>
      <c r="H481" s="51">
        <v>20.420000000000002</v>
      </c>
      <c r="I481" s="51">
        <f t="shared" si="12"/>
        <v>1.3613333333333335</v>
      </c>
    </row>
    <row r="482" spans="1:9" ht="39.6" x14ac:dyDescent="0.25">
      <c r="A482" s="84" t="s">
        <v>4938</v>
      </c>
      <c r="B482" s="84" t="s">
        <v>2395</v>
      </c>
      <c r="C482" s="51" t="s">
        <v>3975</v>
      </c>
      <c r="D482" s="72" t="s">
        <v>3976</v>
      </c>
      <c r="E482" s="24">
        <v>15</v>
      </c>
      <c r="F482" s="84" t="s">
        <v>5346</v>
      </c>
      <c r="G482" s="141">
        <v>9024580</v>
      </c>
      <c r="H482" s="51">
        <v>20.47</v>
      </c>
      <c r="I482" s="51">
        <f t="shared" si="12"/>
        <v>1.3646666666666667</v>
      </c>
    </row>
    <row r="483" spans="1:9" ht="39.6" x14ac:dyDescent="0.25">
      <c r="A483" s="84" t="s">
        <v>4939</v>
      </c>
      <c r="B483" s="84" t="s">
        <v>2396</v>
      </c>
      <c r="C483" s="51" t="s">
        <v>3977</v>
      </c>
      <c r="D483" s="72" t="s">
        <v>3978</v>
      </c>
      <c r="E483" s="24">
        <v>15</v>
      </c>
      <c r="F483" s="84" t="s">
        <v>5346</v>
      </c>
      <c r="G483" s="141">
        <v>9021017</v>
      </c>
      <c r="H483" s="51">
        <v>22.4</v>
      </c>
      <c r="I483" s="51">
        <f t="shared" si="12"/>
        <v>1.4933333333333332</v>
      </c>
    </row>
    <row r="484" spans="1:9" ht="39.6" x14ac:dyDescent="0.25">
      <c r="A484" s="84" t="s">
        <v>4940</v>
      </c>
      <c r="B484" s="84" t="s">
        <v>1085</v>
      </c>
      <c r="C484" s="51" t="s">
        <v>3979</v>
      </c>
      <c r="D484" s="72">
        <v>70756</v>
      </c>
      <c r="E484" s="24">
        <v>15</v>
      </c>
      <c r="F484" s="84" t="s">
        <v>5346</v>
      </c>
      <c r="G484" s="141">
        <v>9083148</v>
      </c>
      <c r="H484" s="51">
        <v>30.93</v>
      </c>
      <c r="I484" s="51">
        <f t="shared" si="12"/>
        <v>2.0619999999999998</v>
      </c>
    </row>
    <row r="485" spans="1:9" ht="26.4" x14ac:dyDescent="0.25">
      <c r="A485" s="84" t="s">
        <v>4941</v>
      </c>
      <c r="B485" s="84" t="s">
        <v>797</v>
      </c>
      <c r="C485" s="51" t="s">
        <v>3980</v>
      </c>
      <c r="D485" s="72">
        <v>1645</v>
      </c>
      <c r="E485" s="24">
        <v>15</v>
      </c>
      <c r="F485" s="84" t="s">
        <v>5346</v>
      </c>
      <c r="G485" s="141">
        <v>9025099</v>
      </c>
      <c r="H485" s="51">
        <v>19.12</v>
      </c>
      <c r="I485" s="51">
        <f t="shared" si="12"/>
        <v>1.2746666666666668</v>
      </c>
    </row>
    <row r="486" spans="1:9" ht="26.4" x14ac:dyDescent="0.25">
      <c r="A486" s="84" t="s">
        <v>4942</v>
      </c>
      <c r="B486" s="84" t="s">
        <v>803</v>
      </c>
      <c r="C486" s="51" t="s">
        <v>3981</v>
      </c>
      <c r="D486" s="72" t="s">
        <v>3982</v>
      </c>
      <c r="E486" s="24">
        <v>15</v>
      </c>
      <c r="F486" s="84" t="s">
        <v>5345</v>
      </c>
      <c r="G486" s="141">
        <v>9010090</v>
      </c>
      <c r="H486" s="51">
        <v>22.48</v>
      </c>
      <c r="I486" s="51">
        <f t="shared" si="12"/>
        <v>1.4986666666666666</v>
      </c>
    </row>
    <row r="487" spans="1:9" ht="132" x14ac:dyDescent="0.25">
      <c r="A487" s="84" t="s">
        <v>4943</v>
      </c>
      <c r="B487" s="84" t="s">
        <v>2659</v>
      </c>
      <c r="C487" s="51" t="s">
        <v>472</v>
      </c>
      <c r="D487" s="72">
        <v>2781</v>
      </c>
      <c r="E487" s="24">
        <v>15</v>
      </c>
      <c r="F487" s="84" t="s">
        <v>5356</v>
      </c>
      <c r="G487" s="141">
        <v>9025090</v>
      </c>
      <c r="H487" s="51">
        <v>17.989999999999998</v>
      </c>
      <c r="I487" s="51">
        <f t="shared" si="12"/>
        <v>1.1993333333333331</v>
      </c>
    </row>
    <row r="488" spans="1:9" ht="39.6" x14ac:dyDescent="0.25">
      <c r="A488" s="84" t="s">
        <v>4944</v>
      </c>
      <c r="B488" s="84" t="s">
        <v>795</v>
      </c>
      <c r="C488" s="51" t="s">
        <v>3974</v>
      </c>
      <c r="D488" s="72" t="s">
        <v>3983</v>
      </c>
      <c r="E488" s="24">
        <v>15</v>
      </c>
      <c r="F488" s="84" t="s">
        <v>5346</v>
      </c>
      <c r="G488" s="141">
        <v>9021069</v>
      </c>
      <c r="H488" s="51">
        <v>21.33</v>
      </c>
      <c r="I488" s="51">
        <f t="shared" si="12"/>
        <v>1.4219999999999999</v>
      </c>
    </row>
    <row r="489" spans="1:9" ht="66" x14ac:dyDescent="0.25">
      <c r="A489" s="84" t="s">
        <v>4945</v>
      </c>
      <c r="B489" s="85" t="s">
        <v>290</v>
      </c>
      <c r="C489" s="51" t="s">
        <v>3977</v>
      </c>
      <c r="D489" s="72" t="s">
        <v>3984</v>
      </c>
      <c r="E489" s="24">
        <v>15</v>
      </c>
      <c r="F489" s="84" t="s">
        <v>5346</v>
      </c>
      <c r="G489" s="141">
        <v>9024570</v>
      </c>
      <c r="H489" s="51">
        <v>20.7</v>
      </c>
      <c r="I489" s="51">
        <f t="shared" si="12"/>
        <v>1.38</v>
      </c>
    </row>
    <row r="490" spans="1:9" ht="26.4" x14ac:dyDescent="0.25">
      <c r="A490" s="84" t="s">
        <v>4946</v>
      </c>
      <c r="B490" s="85" t="s">
        <v>432</v>
      </c>
      <c r="C490" s="51" t="s">
        <v>3981</v>
      </c>
      <c r="D490" s="72" t="s">
        <v>3985</v>
      </c>
      <c r="E490" s="24">
        <v>15</v>
      </c>
      <c r="F490" s="84" t="s">
        <v>5345</v>
      </c>
      <c r="G490" s="141">
        <v>9050520</v>
      </c>
      <c r="H490" s="51">
        <v>20.37</v>
      </c>
      <c r="I490" s="51">
        <f t="shared" si="12"/>
        <v>1.3580000000000001</v>
      </c>
    </row>
    <row r="491" spans="1:9" ht="79.2" x14ac:dyDescent="0.25">
      <c r="A491" s="84" t="s">
        <v>4947</v>
      </c>
      <c r="B491" s="85" t="s">
        <v>105</v>
      </c>
      <c r="C491" s="51" t="s">
        <v>3986</v>
      </c>
      <c r="D491" s="72">
        <v>8213</v>
      </c>
      <c r="E491" s="24">
        <v>6</v>
      </c>
      <c r="F491" s="84">
        <v>10</v>
      </c>
      <c r="G491" s="141">
        <v>2140424</v>
      </c>
      <c r="H491" s="51">
        <v>30.96</v>
      </c>
      <c r="I491" s="51">
        <f t="shared" si="12"/>
        <v>5.16</v>
      </c>
    </row>
    <row r="492" spans="1:9" ht="92.4" x14ac:dyDescent="0.25">
      <c r="A492" s="84" t="s">
        <v>4948</v>
      </c>
      <c r="B492" s="85" t="s">
        <v>55</v>
      </c>
      <c r="C492" s="51" t="s">
        <v>3987</v>
      </c>
      <c r="D492" s="72">
        <v>40152</v>
      </c>
      <c r="E492" s="24">
        <v>36</v>
      </c>
      <c r="F492" s="84" t="s">
        <v>5357</v>
      </c>
      <c r="G492" s="141">
        <v>2092501</v>
      </c>
      <c r="H492" s="51">
        <v>37.61</v>
      </c>
      <c r="I492" s="51">
        <f t="shared" si="12"/>
        <v>1.0447222222222221</v>
      </c>
    </row>
    <row r="493" spans="1:9" ht="26.4" x14ac:dyDescent="0.25">
      <c r="A493" s="84" t="s">
        <v>4949</v>
      </c>
      <c r="B493" s="61" t="s">
        <v>56</v>
      </c>
      <c r="C493" s="51" t="s">
        <v>3988</v>
      </c>
      <c r="D493" s="72">
        <v>41770</v>
      </c>
      <c r="E493" s="24">
        <v>40</v>
      </c>
      <c r="F493" s="84" t="s">
        <v>5174</v>
      </c>
      <c r="G493" s="141">
        <v>2100121</v>
      </c>
      <c r="H493" s="51">
        <v>78.959999999999994</v>
      </c>
      <c r="I493" s="51">
        <f t="shared" si="12"/>
        <v>1.9739999999999998</v>
      </c>
    </row>
    <row r="494" spans="1:9" ht="39.6" x14ac:dyDescent="0.25">
      <c r="A494" s="84" t="s">
        <v>4950</v>
      </c>
      <c r="B494" s="85" t="s">
        <v>106</v>
      </c>
      <c r="C494" s="51" t="s">
        <v>3964</v>
      </c>
      <c r="D494" s="72">
        <v>22855</v>
      </c>
      <c r="E494" s="24">
        <v>20</v>
      </c>
      <c r="F494" s="84" t="s">
        <v>5174</v>
      </c>
      <c r="G494" s="141">
        <v>2102424</v>
      </c>
      <c r="H494" s="51">
        <v>36.33</v>
      </c>
      <c r="I494" s="51">
        <f t="shared" si="12"/>
        <v>1.8165</v>
      </c>
    </row>
    <row r="495" spans="1:9" x14ac:dyDescent="0.25">
      <c r="A495" s="84" t="s">
        <v>4951</v>
      </c>
      <c r="B495" s="85" t="s">
        <v>872</v>
      </c>
      <c r="C495" s="51" t="s">
        <v>3970</v>
      </c>
      <c r="D495" s="72">
        <v>881</v>
      </c>
      <c r="E495" s="24">
        <v>15</v>
      </c>
      <c r="F495" s="84" t="s">
        <v>5358</v>
      </c>
      <c r="G495" s="141">
        <v>2092502</v>
      </c>
      <c r="H495" s="51">
        <v>44.43</v>
      </c>
      <c r="I495" s="51">
        <f t="shared" si="12"/>
        <v>2.9620000000000002</v>
      </c>
    </row>
    <row r="496" spans="1:9" ht="39.6" x14ac:dyDescent="0.25">
      <c r="A496" s="84" t="s">
        <v>4952</v>
      </c>
      <c r="B496" s="85" t="s">
        <v>325</v>
      </c>
      <c r="C496" s="51" t="s">
        <v>3988</v>
      </c>
      <c r="D496" s="72">
        <v>71341</v>
      </c>
      <c r="E496" s="24">
        <v>15</v>
      </c>
      <c r="F496" s="84" t="s">
        <v>5359</v>
      </c>
      <c r="G496" s="141">
        <v>2106227</v>
      </c>
      <c r="H496" s="51">
        <v>34.58</v>
      </c>
      <c r="I496" s="51">
        <f t="shared" si="12"/>
        <v>2.305333333333333</v>
      </c>
    </row>
    <row r="497" spans="1:9" ht="39.6" x14ac:dyDescent="0.25">
      <c r="A497" s="84" t="s">
        <v>4953</v>
      </c>
      <c r="B497" s="85" t="s">
        <v>410</v>
      </c>
      <c r="C497" s="51" t="s">
        <v>3964</v>
      </c>
      <c r="D497" s="72">
        <v>22770</v>
      </c>
      <c r="E497" s="24">
        <v>12</v>
      </c>
      <c r="F497" s="84" t="s">
        <v>5354</v>
      </c>
      <c r="G497" s="141">
        <v>2104453</v>
      </c>
      <c r="H497" s="51">
        <v>34.78</v>
      </c>
      <c r="I497" s="51">
        <f t="shared" si="12"/>
        <v>2.8983333333333334</v>
      </c>
    </row>
    <row r="498" spans="1:9" ht="39.6" x14ac:dyDescent="0.25">
      <c r="A498" s="84" t="s">
        <v>4954</v>
      </c>
      <c r="B498" s="85" t="s">
        <v>98</v>
      </c>
      <c r="C498" s="51" t="s">
        <v>3964</v>
      </c>
      <c r="D498" s="72">
        <v>22862</v>
      </c>
      <c r="E498" s="24">
        <v>12</v>
      </c>
      <c r="F498" s="84" t="s">
        <v>5360</v>
      </c>
      <c r="G498" s="141">
        <v>2102525</v>
      </c>
      <c r="H498" s="51">
        <v>34.42</v>
      </c>
      <c r="I498" s="51">
        <f t="shared" si="12"/>
        <v>2.8683333333333336</v>
      </c>
    </row>
    <row r="499" spans="1:9" ht="26.4" x14ac:dyDescent="0.25">
      <c r="A499" s="84" t="s">
        <v>4955</v>
      </c>
      <c r="B499" s="84" t="s">
        <v>808</v>
      </c>
      <c r="C499" s="51" t="s">
        <v>3988</v>
      </c>
      <c r="D499" s="72">
        <v>76468</v>
      </c>
      <c r="E499" s="24">
        <v>12</v>
      </c>
      <c r="F499" s="84" t="s">
        <v>5361</v>
      </c>
      <c r="G499" s="141">
        <v>2106383</v>
      </c>
      <c r="H499" s="51">
        <v>42.2</v>
      </c>
      <c r="I499" s="51">
        <f t="shared" si="12"/>
        <v>3.5166666666666671</v>
      </c>
    </row>
    <row r="500" spans="1:9" ht="26.4" x14ac:dyDescent="0.25">
      <c r="A500" s="84" t="s">
        <v>4956</v>
      </c>
      <c r="B500" s="84" t="s">
        <v>1072</v>
      </c>
      <c r="C500" s="51" t="s">
        <v>3988</v>
      </c>
      <c r="D500" s="72">
        <v>81837</v>
      </c>
      <c r="E500" s="24">
        <v>21</v>
      </c>
      <c r="F500" s="84" t="s">
        <v>5362</v>
      </c>
      <c r="G500" s="141">
        <v>2105138</v>
      </c>
      <c r="H500" s="51">
        <v>38.590000000000003</v>
      </c>
      <c r="I500" s="51">
        <f t="shared" si="12"/>
        <v>1.8376190476190477</v>
      </c>
    </row>
    <row r="501" spans="1:9" ht="52.8" x14ac:dyDescent="0.25">
      <c r="A501" s="84" t="s">
        <v>4957</v>
      </c>
      <c r="B501" s="85" t="s">
        <v>1167</v>
      </c>
      <c r="C501" s="51" t="s">
        <v>3989</v>
      </c>
      <c r="D501" s="72">
        <v>67240</v>
      </c>
      <c r="E501" s="24">
        <v>12</v>
      </c>
      <c r="F501" s="84" t="s">
        <v>5349</v>
      </c>
      <c r="G501" s="141">
        <v>9180456</v>
      </c>
      <c r="H501" s="51">
        <v>25.71</v>
      </c>
      <c r="I501" s="51">
        <f t="shared" si="12"/>
        <v>2.1425000000000001</v>
      </c>
    </row>
    <row r="502" spans="1:9" ht="79.2" x14ac:dyDescent="0.25">
      <c r="A502" s="84" t="s">
        <v>4958</v>
      </c>
      <c r="B502" s="85" t="s">
        <v>139</v>
      </c>
      <c r="C502" s="51" t="s">
        <v>3990</v>
      </c>
      <c r="D502" s="72" t="s">
        <v>3991</v>
      </c>
      <c r="E502" s="24">
        <v>39</v>
      </c>
      <c r="F502" s="84" t="s">
        <v>5363</v>
      </c>
      <c r="G502" s="141">
        <v>9070022</v>
      </c>
      <c r="H502" s="51">
        <v>49.14</v>
      </c>
      <c r="I502" s="51">
        <f t="shared" si="12"/>
        <v>1.26</v>
      </c>
    </row>
    <row r="503" spans="1:9" ht="52.8" x14ac:dyDescent="0.25">
      <c r="A503" s="84" t="s">
        <v>4959</v>
      </c>
      <c r="B503" s="84" t="s">
        <v>2585</v>
      </c>
      <c r="C503" s="51" t="s">
        <v>3988</v>
      </c>
      <c r="D503" s="72">
        <v>20922</v>
      </c>
      <c r="E503" s="24">
        <v>13.5</v>
      </c>
      <c r="F503" s="84" t="s">
        <v>5364</v>
      </c>
      <c r="G503" s="141">
        <v>2108546</v>
      </c>
      <c r="H503" s="51">
        <v>40.44</v>
      </c>
      <c r="I503" s="51">
        <f t="shared" si="12"/>
        <v>2.9955555555555553</v>
      </c>
    </row>
    <row r="504" spans="1:9" ht="26.4" x14ac:dyDescent="0.25">
      <c r="A504" s="84" t="s">
        <v>4960</v>
      </c>
      <c r="B504" s="84" t="s">
        <v>805</v>
      </c>
      <c r="C504" s="51" t="s">
        <v>3988</v>
      </c>
      <c r="D504" s="72">
        <v>94595</v>
      </c>
      <c r="E504" s="24">
        <v>13.5</v>
      </c>
      <c r="F504" s="84" t="s">
        <v>5286</v>
      </c>
      <c r="G504" s="141">
        <v>2104560</v>
      </c>
      <c r="H504" s="51">
        <v>40.03</v>
      </c>
      <c r="I504" s="51">
        <f t="shared" si="12"/>
        <v>2.9651851851851854</v>
      </c>
    </row>
    <row r="505" spans="1:9" ht="26.4" x14ac:dyDescent="0.25">
      <c r="A505" s="84" t="s">
        <v>4961</v>
      </c>
      <c r="B505" s="84" t="s">
        <v>847</v>
      </c>
      <c r="C505" s="51" t="s">
        <v>3950</v>
      </c>
      <c r="D505" s="72">
        <v>5860</v>
      </c>
      <c r="E505" s="24">
        <v>24</v>
      </c>
      <c r="F505" s="84" t="s">
        <v>5190</v>
      </c>
      <c r="G505" s="141">
        <v>9870003</v>
      </c>
      <c r="H505" s="51">
        <v>19.899999999999999</v>
      </c>
      <c r="I505" s="51">
        <f t="shared" si="12"/>
        <v>0.82916666666666661</v>
      </c>
    </row>
    <row r="506" spans="1:9" ht="26.4" x14ac:dyDescent="0.25">
      <c r="A506" s="84" t="s">
        <v>4962</v>
      </c>
      <c r="B506" s="84" t="s">
        <v>849</v>
      </c>
      <c r="C506" s="51" t="s">
        <v>3992</v>
      </c>
      <c r="D506" s="72">
        <v>3806</v>
      </c>
      <c r="E506" s="24">
        <v>24</v>
      </c>
      <c r="F506" s="84" t="s">
        <v>5351</v>
      </c>
      <c r="G506" s="141">
        <v>0</v>
      </c>
      <c r="H506" s="51">
        <v>27.86</v>
      </c>
      <c r="I506" s="51">
        <f t="shared" si="12"/>
        <v>1.1608333333333334</v>
      </c>
    </row>
    <row r="507" spans="1:9" ht="26.4" x14ac:dyDescent="0.25">
      <c r="A507" s="84" t="s">
        <v>4963</v>
      </c>
      <c r="B507" s="84" t="s">
        <v>857</v>
      </c>
      <c r="C507" s="51" t="s">
        <v>3950</v>
      </c>
      <c r="D507" s="72">
        <v>3181</v>
      </c>
      <c r="E507" s="24">
        <v>24</v>
      </c>
      <c r="F507" s="84" t="s">
        <v>5190</v>
      </c>
      <c r="G507" s="141">
        <v>3320032</v>
      </c>
      <c r="H507" s="51">
        <v>24.41</v>
      </c>
      <c r="I507" s="51">
        <f t="shared" si="12"/>
        <v>1.0170833333333333</v>
      </c>
    </row>
    <row r="508" spans="1:9" ht="26.4" x14ac:dyDescent="0.25">
      <c r="A508" s="84" t="s">
        <v>4964</v>
      </c>
      <c r="B508" s="84" t="s">
        <v>855</v>
      </c>
      <c r="C508" s="51" t="s">
        <v>3950</v>
      </c>
      <c r="D508" s="72">
        <v>30021</v>
      </c>
      <c r="E508" s="24">
        <v>24</v>
      </c>
      <c r="F508" s="84" t="s">
        <v>5190</v>
      </c>
      <c r="G508" s="141">
        <v>9870022</v>
      </c>
      <c r="H508" s="51">
        <v>25.63</v>
      </c>
      <c r="I508" s="51">
        <f t="shared" si="12"/>
        <v>1.0679166666666666</v>
      </c>
    </row>
    <row r="509" spans="1:9" ht="79.2" x14ac:dyDescent="0.25">
      <c r="A509" s="84" t="s">
        <v>4965</v>
      </c>
      <c r="B509" s="85" t="s">
        <v>187</v>
      </c>
      <c r="C509" s="51" t="s">
        <v>3993</v>
      </c>
      <c r="D509" s="72">
        <v>87282</v>
      </c>
      <c r="E509" s="24">
        <v>6</v>
      </c>
      <c r="F509" s="84" t="s">
        <v>5262</v>
      </c>
      <c r="G509" s="141">
        <v>1441237</v>
      </c>
      <c r="H509" s="51">
        <v>18.47</v>
      </c>
      <c r="I509" s="51">
        <f t="shared" si="12"/>
        <v>3.0783333333333331</v>
      </c>
    </row>
    <row r="510" spans="1:9" ht="26.4" x14ac:dyDescent="0.25">
      <c r="A510" s="84" t="s">
        <v>4966</v>
      </c>
      <c r="B510" s="84" t="s">
        <v>806</v>
      </c>
      <c r="C510" s="51" t="s">
        <v>3988</v>
      </c>
      <c r="D510" s="72">
        <v>10054</v>
      </c>
      <c r="E510" s="24">
        <v>13.5</v>
      </c>
      <c r="F510" s="84" t="s">
        <v>5286</v>
      </c>
      <c r="G510" s="141">
        <v>2104566</v>
      </c>
      <c r="H510" s="51">
        <v>45.08</v>
      </c>
      <c r="I510" s="51">
        <f t="shared" si="12"/>
        <v>3.3392592592592591</v>
      </c>
    </row>
    <row r="511" spans="1:9" ht="52.8" x14ac:dyDescent="0.25">
      <c r="A511" s="84" t="s">
        <v>4967</v>
      </c>
      <c r="B511" s="85" t="s">
        <v>140</v>
      </c>
      <c r="C511" s="51" t="s">
        <v>3994</v>
      </c>
      <c r="D511" s="72">
        <v>1696</v>
      </c>
      <c r="E511" s="24">
        <v>6</v>
      </c>
      <c r="F511" s="84" t="s">
        <v>5262</v>
      </c>
      <c r="G511" s="141">
        <v>1552512</v>
      </c>
      <c r="H511" s="51">
        <v>22.5</v>
      </c>
      <c r="I511" s="51">
        <f t="shared" si="12"/>
        <v>3.75</v>
      </c>
    </row>
    <row r="512" spans="1:9" ht="52.8" x14ac:dyDescent="0.25">
      <c r="A512" s="84" t="s">
        <v>4968</v>
      </c>
      <c r="B512" s="85" t="s">
        <v>141</v>
      </c>
      <c r="C512" s="51" t="s">
        <v>2507</v>
      </c>
      <c r="D512" s="72">
        <v>82606</v>
      </c>
      <c r="E512" s="24">
        <v>6</v>
      </c>
      <c r="F512" s="84" t="s">
        <v>5262</v>
      </c>
      <c r="G512" s="141">
        <v>1498518</v>
      </c>
      <c r="H512" s="51">
        <v>22.3</v>
      </c>
      <c r="I512" s="51">
        <f t="shared" si="12"/>
        <v>3.7166666666666668</v>
      </c>
    </row>
    <row r="513" spans="1:9" ht="66" x14ac:dyDescent="0.25">
      <c r="A513" s="84" t="s">
        <v>4969</v>
      </c>
      <c r="B513" s="85" t="s">
        <v>142</v>
      </c>
      <c r="C513" s="51" t="s">
        <v>3995</v>
      </c>
      <c r="D513" s="72">
        <v>8850</v>
      </c>
      <c r="E513" s="24">
        <v>6</v>
      </c>
      <c r="F513" s="84" t="s">
        <v>5262</v>
      </c>
      <c r="G513" s="141">
        <v>1561232</v>
      </c>
      <c r="H513" s="51">
        <v>23.61</v>
      </c>
      <c r="I513" s="51">
        <f t="shared" si="12"/>
        <v>3.9350000000000001</v>
      </c>
    </row>
    <row r="514" spans="1:9" ht="52.8" x14ac:dyDescent="0.25">
      <c r="A514" s="84" t="s">
        <v>4970</v>
      </c>
      <c r="B514" s="85" t="s">
        <v>387</v>
      </c>
      <c r="C514" s="51" t="s">
        <v>2530</v>
      </c>
      <c r="D514" s="72">
        <v>15702</v>
      </c>
      <c r="E514" s="24">
        <v>6</v>
      </c>
      <c r="F514" s="84" t="s">
        <v>5262</v>
      </c>
      <c r="G514" s="141">
        <v>1541457</v>
      </c>
      <c r="H514" s="51">
        <v>20.89</v>
      </c>
      <c r="I514" s="51">
        <f t="shared" si="12"/>
        <v>3.4816666666666669</v>
      </c>
    </row>
    <row r="515" spans="1:9" ht="52.8" x14ac:dyDescent="0.25">
      <c r="A515" s="84" t="s">
        <v>4971</v>
      </c>
      <c r="B515" s="85" t="s">
        <v>0</v>
      </c>
      <c r="C515" s="51" t="s">
        <v>3995</v>
      </c>
      <c r="D515" s="72">
        <v>8809</v>
      </c>
      <c r="E515" s="24">
        <v>6</v>
      </c>
      <c r="F515" s="84" t="s">
        <v>5365</v>
      </c>
      <c r="G515" s="141">
        <v>1562335</v>
      </c>
      <c r="H515" s="51">
        <v>24.55</v>
      </c>
      <c r="I515" s="51">
        <f t="shared" si="12"/>
        <v>4.0916666666666668</v>
      </c>
    </row>
    <row r="516" spans="1:9" ht="52.8" x14ac:dyDescent="0.25">
      <c r="A516" s="84" t="s">
        <v>4972</v>
      </c>
      <c r="B516" s="85" t="s">
        <v>1</v>
      </c>
      <c r="C516" s="51" t="s">
        <v>2530</v>
      </c>
      <c r="D516" s="72">
        <v>14142</v>
      </c>
      <c r="E516" s="24">
        <v>6</v>
      </c>
      <c r="F516" s="84" t="s">
        <v>5262</v>
      </c>
      <c r="G516" s="141">
        <v>1557250</v>
      </c>
      <c r="H516" s="51">
        <v>27.02</v>
      </c>
      <c r="I516" s="51">
        <f t="shared" si="12"/>
        <v>4.503333333333333</v>
      </c>
    </row>
    <row r="517" spans="1:9" ht="52.8" x14ac:dyDescent="0.25">
      <c r="A517" s="84" t="s">
        <v>4973</v>
      </c>
      <c r="B517" s="84" t="s">
        <v>2602</v>
      </c>
      <c r="C517" s="51" t="s">
        <v>3996</v>
      </c>
      <c r="D517" s="72">
        <v>54914</v>
      </c>
      <c r="E517" s="24">
        <v>6</v>
      </c>
      <c r="F517" s="84" t="s">
        <v>5366</v>
      </c>
      <c r="G517" s="141">
        <v>2103562</v>
      </c>
      <c r="H517" s="51">
        <v>23.95</v>
      </c>
      <c r="I517" s="51">
        <f t="shared" si="12"/>
        <v>3.9916666666666667</v>
      </c>
    </row>
    <row r="518" spans="1:9" ht="52.8" x14ac:dyDescent="0.25">
      <c r="A518" s="84" t="s">
        <v>4974</v>
      </c>
      <c r="B518" s="84" t="s">
        <v>2603</v>
      </c>
      <c r="C518" s="51" t="s">
        <v>3988</v>
      </c>
      <c r="D518" s="72">
        <v>10298</v>
      </c>
      <c r="E518" s="24">
        <v>6</v>
      </c>
      <c r="F518" s="84" t="s">
        <v>5367</v>
      </c>
      <c r="G518" s="141">
        <v>6178958</v>
      </c>
      <c r="H518" s="51">
        <v>27.1</v>
      </c>
      <c r="I518" s="51">
        <f t="shared" si="12"/>
        <v>4.5166666666666666</v>
      </c>
    </row>
    <row r="519" spans="1:9" ht="52.8" x14ac:dyDescent="0.25">
      <c r="A519" s="84" t="s">
        <v>4975</v>
      </c>
      <c r="B519" s="84" t="s">
        <v>2604</v>
      </c>
      <c r="C519" s="51" t="s">
        <v>3996</v>
      </c>
      <c r="D519" s="72">
        <v>60045</v>
      </c>
      <c r="E519" s="24">
        <v>6</v>
      </c>
      <c r="F519" s="84" t="s">
        <v>5368</v>
      </c>
      <c r="G519" s="141">
        <v>2105146</v>
      </c>
      <c r="H519" s="51">
        <v>27.53</v>
      </c>
      <c r="I519" s="51">
        <f t="shared" si="12"/>
        <v>4.5883333333333338</v>
      </c>
    </row>
    <row r="520" spans="1:9" ht="79.2" x14ac:dyDescent="0.25">
      <c r="A520" s="84" t="s">
        <v>4976</v>
      </c>
      <c r="B520" s="84" t="s">
        <v>2605</v>
      </c>
      <c r="C520" s="51" t="s">
        <v>2507</v>
      </c>
      <c r="D520" s="72">
        <v>72633</v>
      </c>
      <c r="E520" s="24">
        <v>6</v>
      </c>
      <c r="F520" s="84" t="s">
        <v>5262</v>
      </c>
      <c r="G520" s="141">
        <v>1447580</v>
      </c>
      <c r="H520" s="51">
        <v>21.77</v>
      </c>
      <c r="I520" s="51">
        <f t="shared" si="12"/>
        <v>3.6283333333333334</v>
      </c>
    </row>
    <row r="521" spans="1:9" ht="79.2" x14ac:dyDescent="0.25">
      <c r="A521" s="84" t="s">
        <v>4977</v>
      </c>
      <c r="B521" s="84" t="s">
        <v>2606</v>
      </c>
      <c r="C521" s="51" t="s">
        <v>3997</v>
      </c>
      <c r="D521" s="72">
        <v>2002</v>
      </c>
      <c r="E521" s="24">
        <v>20</v>
      </c>
      <c r="F521" s="84" t="s">
        <v>5296</v>
      </c>
      <c r="G521" s="141">
        <v>4357257</v>
      </c>
      <c r="H521" s="51">
        <v>16.690000000000001</v>
      </c>
      <c r="I521" s="51">
        <f t="shared" si="12"/>
        <v>0.83450000000000002</v>
      </c>
    </row>
    <row r="522" spans="1:9" x14ac:dyDescent="0.25">
      <c r="A522" s="84" t="s">
        <v>4978</v>
      </c>
      <c r="B522" s="84" t="s">
        <v>523</v>
      </c>
      <c r="C522" s="51" t="s">
        <v>3994</v>
      </c>
      <c r="D522" s="72">
        <v>1702</v>
      </c>
      <c r="E522" s="24">
        <v>6</v>
      </c>
      <c r="F522" s="84" t="s">
        <v>5262</v>
      </c>
      <c r="G522" s="141">
        <v>1965003</v>
      </c>
      <c r="H522" s="51">
        <v>22.5</v>
      </c>
      <c r="I522" s="51">
        <f t="shared" si="12"/>
        <v>3.75</v>
      </c>
    </row>
    <row r="523" spans="1:9" ht="26.4" x14ac:dyDescent="0.25">
      <c r="A523" s="84" t="s">
        <v>4979</v>
      </c>
      <c r="B523" s="84" t="s">
        <v>520</v>
      </c>
      <c r="C523" s="51" t="s">
        <v>3994</v>
      </c>
      <c r="D523" s="72">
        <v>2849</v>
      </c>
      <c r="E523" s="24">
        <v>6</v>
      </c>
      <c r="F523" s="84" t="s">
        <v>5262</v>
      </c>
      <c r="G523" s="141">
        <v>1514264</v>
      </c>
      <c r="H523" s="51">
        <v>22.12</v>
      </c>
      <c r="I523" s="51">
        <f t="shared" si="12"/>
        <v>3.686666666666667</v>
      </c>
    </row>
    <row r="524" spans="1:9" ht="26.4" x14ac:dyDescent="0.25">
      <c r="A524" s="84" t="s">
        <v>4980</v>
      </c>
      <c r="B524" s="84" t="s">
        <v>528</v>
      </c>
      <c r="C524" s="51" t="s">
        <v>3994</v>
      </c>
      <c r="D524" s="72">
        <v>1744</v>
      </c>
      <c r="E524" s="24">
        <v>6</v>
      </c>
      <c r="F524" s="84" t="s">
        <v>5262</v>
      </c>
      <c r="G524" s="141">
        <v>1480508</v>
      </c>
      <c r="H524" s="51">
        <v>22.46</v>
      </c>
      <c r="I524" s="51">
        <f t="shared" si="12"/>
        <v>3.7433333333333336</v>
      </c>
    </row>
    <row r="525" spans="1:9" ht="92.4" x14ac:dyDescent="0.25">
      <c r="A525" s="84" t="s">
        <v>4981</v>
      </c>
      <c r="B525" s="85" t="s">
        <v>277</v>
      </c>
      <c r="C525" s="51" t="s">
        <v>2507</v>
      </c>
      <c r="D525" s="72">
        <v>72822</v>
      </c>
      <c r="E525" s="24">
        <v>6</v>
      </c>
      <c r="F525" s="84" t="s">
        <v>5262</v>
      </c>
      <c r="G525" s="141">
        <v>1627504</v>
      </c>
      <c r="H525" s="51">
        <v>21.28</v>
      </c>
      <c r="I525" s="51">
        <f t="shared" si="12"/>
        <v>3.5466666666666669</v>
      </c>
    </row>
    <row r="526" spans="1:9" ht="92.4" x14ac:dyDescent="0.25">
      <c r="A526" s="84" t="s">
        <v>4982</v>
      </c>
      <c r="B526" s="85" t="s">
        <v>278</v>
      </c>
      <c r="C526" s="51" t="s">
        <v>3993</v>
      </c>
      <c r="D526" s="72">
        <v>87385</v>
      </c>
      <c r="E526" s="24">
        <v>6</v>
      </c>
      <c r="F526" s="84" t="s">
        <v>5262</v>
      </c>
      <c r="G526" s="141">
        <v>1695014</v>
      </c>
      <c r="H526" s="51">
        <v>22.95</v>
      </c>
      <c r="I526" s="51">
        <f t="shared" si="12"/>
        <v>3.8249999999999997</v>
      </c>
    </row>
    <row r="527" spans="1:9" ht="118.8" x14ac:dyDescent="0.25">
      <c r="A527" s="84" t="s">
        <v>4983</v>
      </c>
      <c r="B527" s="85" t="s">
        <v>279</v>
      </c>
      <c r="C527" s="51" t="s">
        <v>2507</v>
      </c>
      <c r="D527" s="72">
        <v>72910</v>
      </c>
      <c r="E527" s="24">
        <v>6</v>
      </c>
      <c r="F527" s="84" t="s">
        <v>5262</v>
      </c>
      <c r="G527" s="141">
        <v>1803105</v>
      </c>
      <c r="H527" s="51">
        <v>25.98</v>
      </c>
      <c r="I527" s="51">
        <f t="shared" si="12"/>
        <v>4.33</v>
      </c>
    </row>
    <row r="528" spans="1:9" ht="26.4" x14ac:dyDescent="0.25">
      <c r="A528" s="84" t="s">
        <v>4984</v>
      </c>
      <c r="B528" s="85" t="s">
        <v>222</v>
      </c>
      <c r="C528" s="51" t="s">
        <v>2507</v>
      </c>
      <c r="D528" s="72">
        <v>72965</v>
      </c>
      <c r="E528" s="24">
        <v>6</v>
      </c>
      <c r="F528" s="84" t="s">
        <v>5262</v>
      </c>
      <c r="G528" s="141">
        <v>2052587</v>
      </c>
      <c r="H528" s="51">
        <v>29.21</v>
      </c>
      <c r="I528" s="51">
        <f t="shared" si="12"/>
        <v>4.8683333333333332</v>
      </c>
    </row>
    <row r="529" spans="1:9" ht="26.4" x14ac:dyDescent="0.25">
      <c r="A529" s="84" t="s">
        <v>4985</v>
      </c>
      <c r="B529" s="85" t="s">
        <v>223</v>
      </c>
      <c r="C529" s="51" t="s">
        <v>3986</v>
      </c>
      <c r="D529" s="72">
        <v>13001</v>
      </c>
      <c r="E529" s="24">
        <v>6</v>
      </c>
      <c r="F529" s="84" t="s">
        <v>5369</v>
      </c>
      <c r="G529" s="141">
        <v>2054971</v>
      </c>
      <c r="H529" s="51">
        <v>26.42</v>
      </c>
      <c r="I529" s="51">
        <f t="shared" si="12"/>
        <v>4.4033333333333333</v>
      </c>
    </row>
    <row r="530" spans="1:9" ht="39.6" x14ac:dyDescent="0.25">
      <c r="A530" s="84" t="s">
        <v>4986</v>
      </c>
      <c r="B530" s="85" t="s">
        <v>280</v>
      </c>
      <c r="C530" s="51" t="s">
        <v>3998</v>
      </c>
      <c r="D530" s="72">
        <v>38710</v>
      </c>
      <c r="E530" s="24">
        <v>4</v>
      </c>
      <c r="F530" s="84" t="s">
        <v>5370</v>
      </c>
      <c r="G530" s="141">
        <v>1876515</v>
      </c>
      <c r="H530" s="51">
        <v>27.69</v>
      </c>
      <c r="I530" s="51">
        <f t="shared" si="12"/>
        <v>6.9225000000000003</v>
      </c>
    </row>
    <row r="531" spans="1:9" ht="79.2" x14ac:dyDescent="0.25">
      <c r="A531" s="84" t="s">
        <v>4987</v>
      </c>
      <c r="B531" s="85" t="s">
        <v>873</v>
      </c>
      <c r="C531" s="51" t="s">
        <v>3999</v>
      </c>
      <c r="D531" s="72">
        <v>11511</v>
      </c>
      <c r="E531" s="24">
        <v>4</v>
      </c>
      <c r="F531" s="84" t="s">
        <v>5371</v>
      </c>
      <c r="G531" s="141">
        <v>3822010</v>
      </c>
      <c r="H531" s="51">
        <v>25.52</v>
      </c>
      <c r="I531" s="51">
        <f t="shared" si="12"/>
        <v>6.38</v>
      </c>
    </row>
    <row r="532" spans="1:9" ht="66" x14ac:dyDescent="0.25">
      <c r="A532" s="84" t="s">
        <v>4988</v>
      </c>
      <c r="B532" s="85" t="s">
        <v>6</v>
      </c>
      <c r="C532" s="51" t="s">
        <v>4000</v>
      </c>
      <c r="D532" s="72">
        <v>80051</v>
      </c>
      <c r="E532" s="24">
        <v>6</v>
      </c>
      <c r="F532" s="84" t="s">
        <v>5262</v>
      </c>
      <c r="G532" s="141">
        <v>3821616</v>
      </c>
      <c r="H532" s="51">
        <v>31.63</v>
      </c>
      <c r="I532" s="51">
        <f t="shared" si="12"/>
        <v>5.2716666666666665</v>
      </c>
    </row>
    <row r="533" spans="1:9" ht="66" x14ac:dyDescent="0.25">
      <c r="A533" s="84" t="s">
        <v>4989</v>
      </c>
      <c r="B533" s="85" t="s">
        <v>171</v>
      </c>
      <c r="C533" s="51" t="s">
        <v>2530</v>
      </c>
      <c r="D533" s="72">
        <v>15802</v>
      </c>
      <c r="E533" s="24">
        <v>6</v>
      </c>
      <c r="F533" s="84" t="s">
        <v>5262</v>
      </c>
      <c r="G533" s="141">
        <v>1912500</v>
      </c>
      <c r="H533" s="51">
        <v>23.86</v>
      </c>
      <c r="I533" s="51">
        <f t="shared" si="12"/>
        <v>3.9766666666666666</v>
      </c>
    </row>
    <row r="534" spans="1:9" ht="79.2" x14ac:dyDescent="0.25">
      <c r="A534" s="84" t="s">
        <v>4990</v>
      </c>
      <c r="B534" s="85" t="s">
        <v>157</v>
      </c>
      <c r="C534" s="51" t="s">
        <v>2507</v>
      </c>
      <c r="D534" s="72">
        <v>72929</v>
      </c>
      <c r="E534" s="24">
        <v>6</v>
      </c>
      <c r="F534" s="84" t="s">
        <v>5262</v>
      </c>
      <c r="G534" s="141">
        <v>1947233</v>
      </c>
      <c r="H534" s="51">
        <v>27.05</v>
      </c>
      <c r="I534" s="51">
        <f t="shared" si="12"/>
        <v>4.5083333333333337</v>
      </c>
    </row>
    <row r="535" spans="1:9" ht="52.8" x14ac:dyDescent="0.25">
      <c r="A535" s="84" t="s">
        <v>4991</v>
      </c>
      <c r="B535" s="85" t="s">
        <v>158</v>
      </c>
      <c r="C535" s="51" t="s">
        <v>3995</v>
      </c>
      <c r="D535" s="72">
        <v>8716</v>
      </c>
      <c r="E535" s="24">
        <v>12</v>
      </c>
      <c r="F535" s="84" t="s">
        <v>5354</v>
      </c>
      <c r="G535" s="141">
        <v>2001584</v>
      </c>
      <c r="H535" s="51">
        <v>29.26</v>
      </c>
      <c r="I535" s="51">
        <f t="shared" si="12"/>
        <v>2.4383333333333335</v>
      </c>
    </row>
    <row r="536" spans="1:9" ht="52.8" x14ac:dyDescent="0.25">
      <c r="A536" s="84" t="s">
        <v>4992</v>
      </c>
      <c r="B536" s="85" t="s">
        <v>159</v>
      </c>
      <c r="C536" s="51" t="s">
        <v>4001</v>
      </c>
      <c r="D536" s="72">
        <v>3314</v>
      </c>
      <c r="E536" s="24">
        <v>6</v>
      </c>
      <c r="F536" s="84" t="s">
        <v>5262</v>
      </c>
      <c r="G536" s="141">
        <v>1983141</v>
      </c>
      <c r="H536" s="51">
        <v>24.96</v>
      </c>
      <c r="I536" s="51">
        <f t="shared" si="12"/>
        <v>4.16</v>
      </c>
    </row>
    <row r="537" spans="1:9" ht="52.8" x14ac:dyDescent="0.25">
      <c r="A537" s="84" t="s">
        <v>4993</v>
      </c>
      <c r="B537" s="85" t="s">
        <v>160</v>
      </c>
      <c r="C537" s="51" t="s">
        <v>3998</v>
      </c>
      <c r="D537" s="72">
        <v>35200</v>
      </c>
      <c r="E537" s="24">
        <v>4</v>
      </c>
      <c r="F537" s="84" t="s">
        <v>5371</v>
      </c>
      <c r="G537" s="141">
        <v>2013001</v>
      </c>
      <c r="H537" s="51">
        <v>25.05</v>
      </c>
      <c r="I537" s="51">
        <f t="shared" si="12"/>
        <v>6.2625000000000002</v>
      </c>
    </row>
    <row r="538" spans="1:9" ht="92.4" x14ac:dyDescent="0.25">
      <c r="A538" s="84" t="s">
        <v>4994</v>
      </c>
      <c r="B538" s="85" t="s">
        <v>332</v>
      </c>
      <c r="C538" s="51" t="s">
        <v>4002</v>
      </c>
      <c r="D538" s="72">
        <v>14504</v>
      </c>
      <c r="E538" s="24">
        <v>1</v>
      </c>
      <c r="F538" s="84" t="s">
        <v>5372</v>
      </c>
      <c r="G538" s="141">
        <v>5162344</v>
      </c>
      <c r="H538" s="51">
        <v>16.600000000000001</v>
      </c>
      <c r="I538" s="51">
        <f t="shared" si="12"/>
        <v>16.600000000000001</v>
      </c>
    </row>
    <row r="539" spans="1:9" ht="105.6" x14ac:dyDescent="0.25">
      <c r="A539" s="84" t="s">
        <v>4995</v>
      </c>
      <c r="B539" s="85" t="s">
        <v>161</v>
      </c>
      <c r="C539" s="51" t="s">
        <v>4002</v>
      </c>
      <c r="D539" s="72">
        <v>80504</v>
      </c>
      <c r="E539" s="24">
        <v>4</v>
      </c>
      <c r="F539" s="84" t="s">
        <v>4389</v>
      </c>
      <c r="G539" s="141">
        <v>5162355</v>
      </c>
      <c r="H539" s="51">
        <v>17.71</v>
      </c>
      <c r="I539" s="51">
        <f t="shared" si="12"/>
        <v>4.4275000000000002</v>
      </c>
    </row>
    <row r="540" spans="1:9" ht="79.2" x14ac:dyDescent="0.25">
      <c r="A540" s="84" t="s">
        <v>4996</v>
      </c>
      <c r="B540" s="85" t="s">
        <v>162</v>
      </c>
      <c r="C540" s="51" t="s">
        <v>2318</v>
      </c>
      <c r="D540" s="72">
        <v>63830</v>
      </c>
      <c r="E540" s="24">
        <v>6</v>
      </c>
      <c r="F540" s="84" t="s">
        <v>5262</v>
      </c>
      <c r="G540" s="141">
        <v>5154000</v>
      </c>
      <c r="H540" s="51">
        <v>25.9</v>
      </c>
      <c r="I540" s="51">
        <f t="shared" ref="I540:I603" si="13">H540/$E540</f>
        <v>4.3166666666666664</v>
      </c>
    </row>
    <row r="541" spans="1:9" ht="79.2" x14ac:dyDescent="0.25">
      <c r="A541" s="84" t="s">
        <v>4997</v>
      </c>
      <c r="B541" s="85" t="s">
        <v>163</v>
      </c>
      <c r="C541" s="51" t="s">
        <v>4003</v>
      </c>
      <c r="D541" s="72">
        <v>80101</v>
      </c>
      <c r="E541" s="24">
        <v>4</v>
      </c>
      <c r="F541" s="84" t="s">
        <v>4389</v>
      </c>
      <c r="G541" s="141">
        <v>5162358</v>
      </c>
      <c r="H541" s="51">
        <v>20.93</v>
      </c>
      <c r="I541" s="51">
        <f t="shared" si="13"/>
        <v>5.2324999999999999</v>
      </c>
    </row>
    <row r="542" spans="1:9" ht="79.2" x14ac:dyDescent="0.25">
      <c r="A542" s="84" t="s">
        <v>4998</v>
      </c>
      <c r="B542" s="85" t="s">
        <v>164</v>
      </c>
      <c r="C542" s="51" t="s">
        <v>3998</v>
      </c>
      <c r="D542" s="72">
        <v>52024</v>
      </c>
      <c r="E542" s="24">
        <v>5</v>
      </c>
      <c r="F542" s="84" t="s">
        <v>5373</v>
      </c>
      <c r="G542" s="141">
        <v>5168269</v>
      </c>
      <c r="H542" s="51">
        <v>22.82</v>
      </c>
      <c r="I542" s="51">
        <f t="shared" si="13"/>
        <v>4.5640000000000001</v>
      </c>
    </row>
    <row r="543" spans="1:9" ht="66" x14ac:dyDescent="0.25">
      <c r="A543" s="84" t="s">
        <v>4999</v>
      </c>
      <c r="B543" s="84" t="s">
        <v>2583</v>
      </c>
      <c r="C543" s="51" t="s">
        <v>3998</v>
      </c>
      <c r="D543" s="72">
        <v>31301</v>
      </c>
      <c r="E543" s="24">
        <v>4</v>
      </c>
      <c r="F543" s="84" t="s">
        <v>5371</v>
      </c>
      <c r="G543" s="141">
        <v>9403713</v>
      </c>
      <c r="H543" s="51">
        <v>23.69</v>
      </c>
      <c r="I543" s="51">
        <f t="shared" si="13"/>
        <v>5.9225000000000003</v>
      </c>
    </row>
    <row r="544" spans="1:9" ht="79.2" x14ac:dyDescent="0.25">
      <c r="A544" s="84" t="s">
        <v>5000</v>
      </c>
      <c r="B544" s="85" t="s">
        <v>315</v>
      </c>
      <c r="C544" s="51" t="s">
        <v>4003</v>
      </c>
      <c r="D544" s="72">
        <v>14178</v>
      </c>
      <c r="E544" s="24">
        <v>1</v>
      </c>
      <c r="F544" s="84" t="s">
        <v>5372</v>
      </c>
      <c r="G544" s="141">
        <v>5162370</v>
      </c>
      <c r="H544" s="51">
        <v>22.73</v>
      </c>
      <c r="I544" s="51">
        <f t="shared" si="13"/>
        <v>22.73</v>
      </c>
    </row>
    <row r="545" spans="1:9" ht="39.6" x14ac:dyDescent="0.25">
      <c r="A545" s="84" t="s">
        <v>5001</v>
      </c>
      <c r="B545" s="85" t="s">
        <v>316</v>
      </c>
      <c r="C545" s="51" t="s">
        <v>4003</v>
      </c>
      <c r="D545" s="72">
        <v>80140</v>
      </c>
      <c r="E545" s="24">
        <v>4</v>
      </c>
      <c r="F545" s="84" t="s">
        <v>4389</v>
      </c>
      <c r="G545" s="141">
        <v>5162356</v>
      </c>
      <c r="H545" s="51">
        <v>21.46</v>
      </c>
      <c r="I545" s="51">
        <f t="shared" si="13"/>
        <v>5.3650000000000002</v>
      </c>
    </row>
    <row r="546" spans="1:9" ht="66" x14ac:dyDescent="0.25">
      <c r="A546" s="84" t="s">
        <v>5002</v>
      </c>
      <c r="B546" s="85" t="s">
        <v>317</v>
      </c>
      <c r="C546" s="51" t="s">
        <v>4004</v>
      </c>
      <c r="D546" s="72">
        <v>45582</v>
      </c>
      <c r="E546" s="24">
        <v>12</v>
      </c>
      <c r="F546" s="84" t="s">
        <v>5361</v>
      </c>
      <c r="G546" s="141">
        <v>2032662</v>
      </c>
      <c r="H546" s="51">
        <v>27.22</v>
      </c>
      <c r="I546" s="51">
        <f t="shared" si="13"/>
        <v>2.2683333333333331</v>
      </c>
    </row>
    <row r="547" spans="1:9" ht="52.8" x14ac:dyDescent="0.25">
      <c r="A547" s="84" t="s">
        <v>5003</v>
      </c>
      <c r="B547" s="85" t="s">
        <v>318</v>
      </c>
      <c r="C547" s="51" t="s">
        <v>2507</v>
      </c>
      <c r="D547" s="72">
        <v>82530</v>
      </c>
      <c r="E547" s="24">
        <v>6</v>
      </c>
      <c r="F547" s="84" t="s">
        <v>5262</v>
      </c>
      <c r="G547" s="141">
        <v>1448500</v>
      </c>
      <c r="H547" s="51">
        <v>29.11</v>
      </c>
      <c r="I547" s="51">
        <f t="shared" si="13"/>
        <v>4.8516666666666666</v>
      </c>
    </row>
    <row r="548" spans="1:9" ht="105.6" x14ac:dyDescent="0.25">
      <c r="A548" s="84" t="s">
        <v>5004</v>
      </c>
      <c r="B548" s="85" t="s">
        <v>954</v>
      </c>
      <c r="C548" s="51" t="s">
        <v>4005</v>
      </c>
      <c r="D548" s="72">
        <v>94440</v>
      </c>
      <c r="E548" s="24">
        <v>6</v>
      </c>
      <c r="F548" s="84" t="s">
        <v>5262</v>
      </c>
      <c r="G548" s="141">
        <v>25643</v>
      </c>
      <c r="H548" s="51">
        <v>31.9</v>
      </c>
      <c r="I548" s="51">
        <f t="shared" si="13"/>
        <v>5.3166666666666664</v>
      </c>
    </row>
    <row r="549" spans="1:9" ht="26.4" x14ac:dyDescent="0.25">
      <c r="A549" s="84" t="s">
        <v>5005</v>
      </c>
      <c r="B549" s="84" t="s">
        <v>1274</v>
      </c>
      <c r="C549" s="51" t="s">
        <v>4006</v>
      </c>
      <c r="D549" s="72">
        <v>11493</v>
      </c>
      <c r="E549" s="24">
        <v>72</v>
      </c>
      <c r="F549" s="84" t="s">
        <v>5374</v>
      </c>
      <c r="G549" s="141">
        <v>81042</v>
      </c>
      <c r="H549" s="51">
        <v>18.66</v>
      </c>
      <c r="I549" s="51">
        <f t="shared" si="13"/>
        <v>0.25916666666666666</v>
      </c>
    </row>
    <row r="550" spans="1:9" ht="105.6" x14ac:dyDescent="0.25">
      <c r="A550" s="84" t="s">
        <v>5006</v>
      </c>
      <c r="B550" s="85" t="s">
        <v>903</v>
      </c>
      <c r="C550" s="51" t="s">
        <v>4007</v>
      </c>
      <c r="D550" s="72">
        <v>31825</v>
      </c>
      <c r="E550" s="24">
        <v>6</v>
      </c>
      <c r="F550" s="84" t="s">
        <v>5262</v>
      </c>
      <c r="G550" s="141">
        <v>697516</v>
      </c>
      <c r="H550" s="51">
        <v>24.61</v>
      </c>
      <c r="I550" s="51">
        <f t="shared" si="13"/>
        <v>4.1016666666666666</v>
      </c>
    </row>
    <row r="551" spans="1:9" ht="26.4" x14ac:dyDescent="0.25">
      <c r="A551" s="84" t="s">
        <v>5007</v>
      </c>
      <c r="B551" s="85" t="s">
        <v>955</v>
      </c>
      <c r="C551" s="51" t="s">
        <v>4007</v>
      </c>
      <c r="D551" s="72">
        <v>30008</v>
      </c>
      <c r="E551" s="24">
        <v>6</v>
      </c>
      <c r="F551" s="84" t="s">
        <v>5262</v>
      </c>
      <c r="G551" s="141">
        <v>583518</v>
      </c>
      <c r="H551" s="51">
        <v>39.19</v>
      </c>
      <c r="I551" s="51">
        <f t="shared" si="13"/>
        <v>6.5316666666666663</v>
      </c>
    </row>
    <row r="552" spans="1:9" ht="39.6" x14ac:dyDescent="0.25">
      <c r="A552" s="84" t="s">
        <v>5008</v>
      </c>
      <c r="B552" s="85" t="s">
        <v>956</v>
      </c>
      <c r="C552" s="51" t="s">
        <v>4008</v>
      </c>
      <c r="D552" s="72">
        <v>63340</v>
      </c>
      <c r="E552" s="24">
        <v>6</v>
      </c>
      <c r="F552" s="84" t="s">
        <v>5375</v>
      </c>
      <c r="G552" s="141">
        <v>20119</v>
      </c>
      <c r="H552" s="51">
        <v>40.11</v>
      </c>
      <c r="I552" s="51">
        <f t="shared" si="13"/>
        <v>6.6849999999999996</v>
      </c>
    </row>
    <row r="553" spans="1:9" ht="52.8" x14ac:dyDescent="0.25">
      <c r="A553" s="84" t="s">
        <v>5009</v>
      </c>
      <c r="B553" s="85" t="s">
        <v>957</v>
      </c>
      <c r="C553" s="51" t="s">
        <v>4009</v>
      </c>
      <c r="D553" s="72">
        <v>21500</v>
      </c>
      <c r="E553" s="24">
        <v>6</v>
      </c>
      <c r="F553" s="84" t="s">
        <v>5375</v>
      </c>
      <c r="G553" s="141">
        <v>201103</v>
      </c>
      <c r="H553" s="51">
        <v>47.38</v>
      </c>
      <c r="I553" s="51">
        <f t="shared" si="13"/>
        <v>7.8966666666666674</v>
      </c>
    </row>
    <row r="554" spans="1:9" ht="26.4" x14ac:dyDescent="0.25">
      <c r="A554" s="84" t="s">
        <v>5010</v>
      </c>
      <c r="B554" s="85" t="s">
        <v>958</v>
      </c>
      <c r="C554" s="51" t="s">
        <v>4009</v>
      </c>
      <c r="D554" s="72">
        <v>3384</v>
      </c>
      <c r="E554" s="24">
        <v>1</v>
      </c>
      <c r="F554" s="84" t="s">
        <v>5375</v>
      </c>
      <c r="G554" s="141">
        <v>201160</v>
      </c>
      <c r="H554" s="51">
        <v>8.83</v>
      </c>
      <c r="I554" s="51">
        <f t="shared" si="13"/>
        <v>8.83</v>
      </c>
    </row>
    <row r="555" spans="1:9" ht="79.2" x14ac:dyDescent="0.25">
      <c r="A555" s="84" t="s">
        <v>5011</v>
      </c>
      <c r="B555" s="85" t="s">
        <v>959</v>
      </c>
      <c r="C555" s="51" t="s">
        <v>4010</v>
      </c>
      <c r="D555" s="72">
        <v>1400</v>
      </c>
      <c r="E555" s="24">
        <v>6</v>
      </c>
      <c r="F555" s="84" t="s">
        <v>5262</v>
      </c>
      <c r="G555" s="141">
        <v>268508</v>
      </c>
      <c r="H555" s="51">
        <v>34.909999999999997</v>
      </c>
      <c r="I555" s="51">
        <f t="shared" si="13"/>
        <v>5.8183333333333325</v>
      </c>
    </row>
    <row r="556" spans="1:9" ht="92.4" x14ac:dyDescent="0.25">
      <c r="A556" s="84" t="s">
        <v>5012</v>
      </c>
      <c r="B556" s="85" t="s">
        <v>901</v>
      </c>
      <c r="C556" s="51" t="s">
        <v>2505</v>
      </c>
      <c r="D556" s="72">
        <v>82222</v>
      </c>
      <c r="E556" s="24">
        <v>6</v>
      </c>
      <c r="F556" s="84" t="s">
        <v>5262</v>
      </c>
      <c r="G556" s="141">
        <v>305029</v>
      </c>
      <c r="H556" s="51">
        <v>40.68</v>
      </c>
      <c r="I556" s="51">
        <f t="shared" si="13"/>
        <v>6.78</v>
      </c>
    </row>
    <row r="557" spans="1:9" ht="79.2" x14ac:dyDescent="0.25">
      <c r="A557" s="84" t="s">
        <v>5013</v>
      </c>
      <c r="B557" s="85" t="s">
        <v>902</v>
      </c>
      <c r="C557" s="51" t="s">
        <v>483</v>
      </c>
      <c r="D557" s="72">
        <v>230573600</v>
      </c>
      <c r="E557" s="24">
        <v>6</v>
      </c>
      <c r="F557" s="84" t="s">
        <v>5262</v>
      </c>
      <c r="G557" s="141">
        <v>566860</v>
      </c>
      <c r="H557" s="51">
        <v>32.479999999999997</v>
      </c>
      <c r="I557" s="51">
        <f t="shared" si="13"/>
        <v>5.4133333333333331</v>
      </c>
    </row>
    <row r="558" spans="1:9" ht="66" x14ac:dyDescent="0.25">
      <c r="A558" s="84" t="s">
        <v>5014</v>
      </c>
      <c r="B558" s="85" t="s">
        <v>904</v>
      </c>
      <c r="C558" s="51" t="s">
        <v>4011</v>
      </c>
      <c r="D558" s="72" t="s">
        <v>4012</v>
      </c>
      <c r="E558" s="24">
        <v>6</v>
      </c>
      <c r="F558" s="84" t="s">
        <v>5369</v>
      </c>
      <c r="G558" s="141">
        <v>22515</v>
      </c>
      <c r="H558" s="51">
        <v>24.36</v>
      </c>
      <c r="I558" s="51">
        <f t="shared" si="13"/>
        <v>4.0599999999999996</v>
      </c>
    </row>
    <row r="559" spans="1:9" ht="52.8" x14ac:dyDescent="0.25">
      <c r="A559" s="84" t="s">
        <v>5015</v>
      </c>
      <c r="B559" s="85" t="s">
        <v>905</v>
      </c>
      <c r="C559" s="51" t="s">
        <v>4011</v>
      </c>
      <c r="D559" s="72" t="s">
        <v>4013</v>
      </c>
      <c r="E559" s="24">
        <v>6</v>
      </c>
      <c r="F559" s="84" t="s">
        <v>5262</v>
      </c>
      <c r="G559" s="141">
        <v>22510</v>
      </c>
      <c r="H559" s="51">
        <v>26.39</v>
      </c>
      <c r="I559" s="51">
        <f t="shared" si="13"/>
        <v>4.3983333333333334</v>
      </c>
    </row>
    <row r="560" spans="1:9" ht="92.4" x14ac:dyDescent="0.25">
      <c r="A560" s="84" t="s">
        <v>5016</v>
      </c>
      <c r="B560" s="85" t="s">
        <v>900</v>
      </c>
      <c r="C560" s="51" t="s">
        <v>2505</v>
      </c>
      <c r="D560" s="72">
        <v>82446</v>
      </c>
      <c r="E560" s="24">
        <v>6</v>
      </c>
      <c r="F560" s="84" t="s">
        <v>5262</v>
      </c>
      <c r="G560" s="141">
        <v>417121</v>
      </c>
      <c r="H560" s="51">
        <v>39.61</v>
      </c>
      <c r="I560" s="51">
        <f t="shared" si="13"/>
        <v>6.6016666666666666</v>
      </c>
    </row>
    <row r="561" spans="1:9" ht="66" x14ac:dyDescent="0.25">
      <c r="A561" s="84" t="s">
        <v>5017</v>
      </c>
      <c r="B561" s="85" t="s">
        <v>896</v>
      </c>
      <c r="C561" s="51" t="s">
        <v>2505</v>
      </c>
      <c r="D561" s="72">
        <v>82433</v>
      </c>
      <c r="E561" s="24">
        <v>6</v>
      </c>
      <c r="F561" s="84" t="s">
        <v>5262</v>
      </c>
      <c r="G561" s="141">
        <v>442269</v>
      </c>
      <c r="H561" s="51">
        <v>39.61</v>
      </c>
      <c r="I561" s="51">
        <f t="shared" si="13"/>
        <v>6.6016666666666666</v>
      </c>
    </row>
    <row r="562" spans="1:9" ht="92.4" x14ac:dyDescent="0.25">
      <c r="A562" s="84" t="s">
        <v>5018</v>
      </c>
      <c r="B562" s="85" t="s">
        <v>897</v>
      </c>
      <c r="C562" s="51" t="s">
        <v>2505</v>
      </c>
      <c r="D562" s="72">
        <v>82606</v>
      </c>
      <c r="E562" s="24">
        <v>6</v>
      </c>
      <c r="F562" s="84" t="s">
        <v>5262</v>
      </c>
      <c r="G562" s="141">
        <v>480145</v>
      </c>
      <c r="H562" s="51">
        <v>44.75</v>
      </c>
      <c r="I562" s="51">
        <f t="shared" si="13"/>
        <v>7.458333333333333</v>
      </c>
    </row>
    <row r="563" spans="1:9" ht="92.4" x14ac:dyDescent="0.25">
      <c r="A563" s="84" t="s">
        <v>5019</v>
      </c>
      <c r="B563" s="85" t="s">
        <v>898</v>
      </c>
      <c r="C563" s="51" t="s">
        <v>2505</v>
      </c>
      <c r="D563" s="72">
        <v>82111</v>
      </c>
      <c r="E563" s="24">
        <v>6</v>
      </c>
      <c r="F563" s="84" t="s">
        <v>5262</v>
      </c>
      <c r="G563" s="141">
        <v>105262</v>
      </c>
      <c r="H563" s="51">
        <v>44.67</v>
      </c>
      <c r="I563" s="51">
        <f t="shared" si="13"/>
        <v>7.4450000000000003</v>
      </c>
    </row>
    <row r="564" spans="1:9" ht="132" x14ac:dyDescent="0.25">
      <c r="A564" s="84" t="s">
        <v>5020</v>
      </c>
      <c r="B564" s="85" t="s">
        <v>2765</v>
      </c>
      <c r="C564" s="51" t="s">
        <v>2506</v>
      </c>
      <c r="D564" s="72" t="s">
        <v>4014</v>
      </c>
      <c r="E564" s="24">
        <v>6</v>
      </c>
      <c r="F564" s="84" t="s">
        <v>5262</v>
      </c>
      <c r="G564" s="141">
        <v>566844</v>
      </c>
      <c r="H564" s="51">
        <v>30.36</v>
      </c>
      <c r="I564" s="51">
        <f t="shared" si="13"/>
        <v>5.0599999999999996</v>
      </c>
    </row>
    <row r="565" spans="1:9" ht="39.6" x14ac:dyDescent="0.25">
      <c r="A565" s="84" t="s">
        <v>5021</v>
      </c>
      <c r="B565" s="85" t="s">
        <v>899</v>
      </c>
      <c r="C565" s="51" t="s">
        <v>4015</v>
      </c>
      <c r="D565" s="72" t="s">
        <v>4016</v>
      </c>
      <c r="E565" s="24">
        <v>6</v>
      </c>
      <c r="F565" s="84" t="s">
        <v>5262</v>
      </c>
      <c r="G565" s="141">
        <v>547653</v>
      </c>
      <c r="H565" s="51">
        <v>32.630000000000003</v>
      </c>
      <c r="I565" s="51">
        <f t="shared" si="13"/>
        <v>5.4383333333333335</v>
      </c>
    </row>
    <row r="566" spans="1:9" ht="105.6" x14ac:dyDescent="0.25">
      <c r="A566" s="84" t="s">
        <v>5022</v>
      </c>
      <c r="B566" s="84" t="s">
        <v>2566</v>
      </c>
      <c r="C566" s="51" t="s">
        <v>4017</v>
      </c>
      <c r="D566" s="72">
        <v>81560</v>
      </c>
      <c r="E566" s="24">
        <v>6</v>
      </c>
      <c r="F566" s="84" t="s">
        <v>5262</v>
      </c>
      <c r="G566" s="141">
        <v>85654</v>
      </c>
      <c r="H566" s="51">
        <v>26.81</v>
      </c>
      <c r="I566" s="51">
        <f t="shared" si="13"/>
        <v>4.4683333333333328</v>
      </c>
    </row>
    <row r="567" spans="1:9" ht="52.8" x14ac:dyDescent="0.25">
      <c r="A567" s="84" t="s">
        <v>5023</v>
      </c>
      <c r="B567" s="85" t="s">
        <v>287</v>
      </c>
      <c r="C567" s="51" t="s">
        <v>2505</v>
      </c>
      <c r="D567" s="72">
        <v>85985</v>
      </c>
      <c r="E567" s="24">
        <v>6</v>
      </c>
      <c r="F567" s="84" t="s">
        <v>5262</v>
      </c>
      <c r="G567" s="141">
        <v>2171239</v>
      </c>
      <c r="H567" s="51">
        <v>38.200000000000003</v>
      </c>
      <c r="I567" s="51">
        <f t="shared" si="13"/>
        <v>6.3666666666666671</v>
      </c>
    </row>
    <row r="568" spans="1:9" ht="26.4" x14ac:dyDescent="0.25">
      <c r="A568" s="84" t="s">
        <v>5024</v>
      </c>
      <c r="B568" s="85" t="s">
        <v>1153</v>
      </c>
      <c r="C568" s="51" t="s">
        <v>3497</v>
      </c>
      <c r="D568" s="72">
        <v>3065</v>
      </c>
      <c r="E568" s="24">
        <v>36</v>
      </c>
      <c r="F568" s="84" t="s">
        <v>5181</v>
      </c>
      <c r="G568" s="141">
        <v>326041</v>
      </c>
      <c r="H568" s="51">
        <v>17.61</v>
      </c>
      <c r="I568" s="51">
        <f t="shared" si="13"/>
        <v>0.48916666666666664</v>
      </c>
    </row>
    <row r="569" spans="1:9" ht="39.6" x14ac:dyDescent="0.25">
      <c r="A569" s="84" t="s">
        <v>5025</v>
      </c>
      <c r="B569" s="84" t="s">
        <v>210</v>
      </c>
      <c r="C569" s="51" t="s">
        <v>3497</v>
      </c>
      <c r="D569" s="72">
        <v>4208</v>
      </c>
      <c r="E569" s="24">
        <v>36</v>
      </c>
      <c r="F569" s="84" t="s">
        <v>5181</v>
      </c>
      <c r="G569" s="141">
        <v>326050</v>
      </c>
      <c r="H569" s="51">
        <v>17.61</v>
      </c>
      <c r="I569" s="51">
        <f t="shared" si="13"/>
        <v>0.48916666666666664</v>
      </c>
    </row>
    <row r="570" spans="1:9" ht="39.6" x14ac:dyDescent="0.25">
      <c r="A570" s="84" t="s">
        <v>5026</v>
      </c>
      <c r="B570" s="84" t="s">
        <v>211</v>
      </c>
      <c r="C570" s="51" t="s">
        <v>3497</v>
      </c>
      <c r="D570" s="72">
        <v>419</v>
      </c>
      <c r="E570" s="24">
        <v>36</v>
      </c>
      <c r="F570" s="84" t="s">
        <v>5374</v>
      </c>
      <c r="G570" s="141">
        <v>326074</v>
      </c>
      <c r="H570" s="51">
        <v>14.63</v>
      </c>
      <c r="I570" s="51">
        <f t="shared" si="13"/>
        <v>0.40638888888888891</v>
      </c>
    </row>
    <row r="571" spans="1:9" ht="26.4" x14ac:dyDescent="0.25">
      <c r="A571" s="84" t="s">
        <v>5027</v>
      </c>
      <c r="B571" s="84" t="s">
        <v>623</v>
      </c>
      <c r="C571" s="51" t="s">
        <v>3497</v>
      </c>
      <c r="D571" s="72">
        <v>3076</v>
      </c>
      <c r="E571" s="24">
        <v>36</v>
      </c>
      <c r="F571" s="84" t="s">
        <v>5181</v>
      </c>
      <c r="G571" s="141">
        <v>326082</v>
      </c>
      <c r="H571" s="51">
        <v>14.64</v>
      </c>
      <c r="I571" s="51">
        <f t="shared" si="13"/>
        <v>0.40666666666666668</v>
      </c>
    </row>
    <row r="572" spans="1:9" ht="26.4" x14ac:dyDescent="0.25">
      <c r="A572" s="84" t="s">
        <v>5028</v>
      </c>
      <c r="B572" s="84" t="s">
        <v>1053</v>
      </c>
      <c r="C572" s="51" t="s">
        <v>3497</v>
      </c>
      <c r="D572" s="72">
        <v>3073</v>
      </c>
      <c r="E572" s="24">
        <v>36</v>
      </c>
      <c r="F572" s="84" t="s">
        <v>5181</v>
      </c>
      <c r="G572" s="141">
        <v>326090</v>
      </c>
      <c r="H572" s="51">
        <v>18.600000000000001</v>
      </c>
      <c r="I572" s="51">
        <f t="shared" si="13"/>
        <v>0.51666666666666672</v>
      </c>
    </row>
    <row r="573" spans="1:9" ht="26.4" x14ac:dyDescent="0.25">
      <c r="A573" s="84" t="s">
        <v>5029</v>
      </c>
      <c r="B573" s="84" t="s">
        <v>1054</v>
      </c>
      <c r="C573" s="51" t="s">
        <v>3497</v>
      </c>
      <c r="D573" s="72">
        <v>3019</v>
      </c>
      <c r="E573" s="24">
        <v>36</v>
      </c>
      <c r="F573" s="84" t="s">
        <v>5181</v>
      </c>
      <c r="G573" s="141">
        <v>480147</v>
      </c>
      <c r="H573" s="51">
        <v>18.600000000000001</v>
      </c>
      <c r="I573" s="51">
        <f t="shared" si="13"/>
        <v>0.51666666666666672</v>
      </c>
    </row>
    <row r="574" spans="1:9" ht="26.4" x14ac:dyDescent="0.25">
      <c r="A574" s="84" t="s">
        <v>5030</v>
      </c>
      <c r="B574" s="85" t="s">
        <v>385</v>
      </c>
      <c r="C574" s="51" t="s">
        <v>3497</v>
      </c>
      <c r="D574" s="72">
        <v>16117</v>
      </c>
      <c r="E574" s="24">
        <v>20</v>
      </c>
      <c r="F574" s="84" t="s">
        <v>5296</v>
      </c>
      <c r="G574" s="141">
        <v>3769900</v>
      </c>
      <c r="H574" s="51">
        <v>29.03</v>
      </c>
      <c r="I574" s="51">
        <f t="shared" si="13"/>
        <v>1.4515</v>
      </c>
    </row>
    <row r="575" spans="1:9" ht="26.4" x14ac:dyDescent="0.25">
      <c r="A575" s="84" t="s">
        <v>5031</v>
      </c>
      <c r="B575" s="85" t="s">
        <v>386</v>
      </c>
      <c r="C575" s="51" t="s">
        <v>3497</v>
      </c>
      <c r="D575" s="72">
        <v>17719</v>
      </c>
      <c r="E575" s="24">
        <v>30</v>
      </c>
      <c r="F575" s="84" t="s">
        <v>5376</v>
      </c>
      <c r="G575" s="141">
        <v>3769910</v>
      </c>
      <c r="H575" s="51">
        <v>45.83</v>
      </c>
      <c r="I575" s="51">
        <f t="shared" si="13"/>
        <v>1.5276666666666665</v>
      </c>
    </row>
    <row r="576" spans="1:9" ht="198" x14ac:dyDescent="0.25">
      <c r="A576" s="84" t="s">
        <v>5032</v>
      </c>
      <c r="B576" s="84" t="s">
        <v>2565</v>
      </c>
      <c r="C576" s="51" t="s">
        <v>2505</v>
      </c>
      <c r="D576" s="72">
        <v>82304</v>
      </c>
      <c r="E576" s="24">
        <v>6</v>
      </c>
      <c r="F576" s="84" t="s">
        <v>5262</v>
      </c>
      <c r="G576" s="141">
        <v>326009</v>
      </c>
      <c r="H576" s="51">
        <v>41.12</v>
      </c>
      <c r="I576" s="51">
        <f t="shared" si="13"/>
        <v>6.8533333333333326</v>
      </c>
    </row>
    <row r="577" spans="1:9" ht="118.8" x14ac:dyDescent="0.25">
      <c r="A577" s="84" t="s">
        <v>5033</v>
      </c>
      <c r="B577" s="84" t="s">
        <v>2567</v>
      </c>
      <c r="C577" s="51" t="s">
        <v>2505</v>
      </c>
      <c r="D577" s="72">
        <v>82457</v>
      </c>
      <c r="E577" s="24">
        <v>6</v>
      </c>
      <c r="F577" s="84" t="s">
        <v>5262</v>
      </c>
      <c r="G577" s="141">
        <v>438762</v>
      </c>
      <c r="H577" s="51">
        <v>40.04</v>
      </c>
      <c r="I577" s="51">
        <f t="shared" si="13"/>
        <v>6.6733333333333329</v>
      </c>
    </row>
    <row r="578" spans="1:9" ht="132" x14ac:dyDescent="0.25">
      <c r="A578" s="84" t="s">
        <v>5034</v>
      </c>
      <c r="B578" s="84" t="s">
        <v>2568</v>
      </c>
      <c r="C578" s="51" t="s">
        <v>2505</v>
      </c>
      <c r="D578" s="72">
        <v>82618</v>
      </c>
      <c r="E578" s="24">
        <v>6</v>
      </c>
      <c r="F578" s="84" t="s">
        <v>5262</v>
      </c>
      <c r="G578" s="141">
        <v>480061</v>
      </c>
      <c r="H578" s="51">
        <v>45.39</v>
      </c>
      <c r="I578" s="51">
        <f t="shared" si="13"/>
        <v>7.5650000000000004</v>
      </c>
    </row>
    <row r="579" spans="1:9" ht="39.6" x14ac:dyDescent="0.25">
      <c r="A579" s="84" t="s">
        <v>5035</v>
      </c>
      <c r="B579" s="85" t="s">
        <v>288</v>
      </c>
      <c r="C579" s="51" t="s">
        <v>4018</v>
      </c>
      <c r="D579" s="72">
        <v>212</v>
      </c>
      <c r="E579" s="24">
        <v>24</v>
      </c>
      <c r="F579" s="84" t="s">
        <v>5377</v>
      </c>
      <c r="G579" s="141">
        <v>8778953</v>
      </c>
      <c r="H579" s="51">
        <v>31.46</v>
      </c>
      <c r="I579" s="51">
        <f t="shared" si="13"/>
        <v>1.3108333333333333</v>
      </c>
    </row>
    <row r="580" spans="1:9" ht="26.4" x14ac:dyDescent="0.25">
      <c r="A580" s="84" t="s">
        <v>5036</v>
      </c>
      <c r="B580" s="85" t="s">
        <v>232</v>
      </c>
      <c r="C580" s="51" t="s">
        <v>4018</v>
      </c>
      <c r="D580" s="72">
        <v>15124</v>
      </c>
      <c r="E580" s="24">
        <v>14</v>
      </c>
      <c r="F580" s="84" t="s">
        <v>5285</v>
      </c>
      <c r="G580" s="141">
        <v>8778425</v>
      </c>
      <c r="H580" s="51">
        <v>18.28</v>
      </c>
      <c r="I580" s="51">
        <f t="shared" si="13"/>
        <v>1.3057142857142858</v>
      </c>
    </row>
    <row r="581" spans="1:9" ht="39.6" x14ac:dyDescent="0.25">
      <c r="A581" s="84" t="s">
        <v>5037</v>
      </c>
      <c r="B581" s="85" t="s">
        <v>960</v>
      </c>
      <c r="C581" s="51" t="s">
        <v>3928</v>
      </c>
      <c r="D581" s="72">
        <v>27852</v>
      </c>
      <c r="E581" s="24">
        <v>72</v>
      </c>
      <c r="F581" s="84" t="s">
        <v>5378</v>
      </c>
      <c r="G581" s="141">
        <v>9344896</v>
      </c>
      <c r="H581" s="51">
        <v>31.69</v>
      </c>
      <c r="I581" s="51">
        <f t="shared" si="13"/>
        <v>0.44013888888888891</v>
      </c>
    </row>
    <row r="582" spans="1:9" ht="118.8" x14ac:dyDescent="0.25">
      <c r="A582" s="84" t="s">
        <v>5038</v>
      </c>
      <c r="B582" s="85" t="s">
        <v>961</v>
      </c>
      <c r="C582" s="51" t="s">
        <v>3926</v>
      </c>
      <c r="D582" s="72">
        <v>6724</v>
      </c>
      <c r="E582" s="24">
        <v>240</v>
      </c>
      <c r="F582" s="84" t="s">
        <v>5193</v>
      </c>
      <c r="G582" s="141">
        <v>8721010</v>
      </c>
      <c r="H582" s="51">
        <v>24.31</v>
      </c>
      <c r="I582" s="51">
        <f t="shared" si="13"/>
        <v>0.10129166666666665</v>
      </c>
    </row>
    <row r="583" spans="1:9" ht="39.6" x14ac:dyDescent="0.25">
      <c r="A583" s="84" t="s">
        <v>5039</v>
      </c>
      <c r="B583" s="84" t="s">
        <v>1120</v>
      </c>
      <c r="C583" s="51" t="s">
        <v>3926</v>
      </c>
      <c r="D583" s="72">
        <v>6728</v>
      </c>
      <c r="E583" s="24">
        <v>360</v>
      </c>
      <c r="F583" s="84" t="s">
        <v>5270</v>
      </c>
      <c r="G583" s="141">
        <v>9231172</v>
      </c>
      <c r="H583" s="51">
        <v>22.92</v>
      </c>
      <c r="I583" s="51">
        <f t="shared" si="13"/>
        <v>6.3666666666666677E-2</v>
      </c>
    </row>
    <row r="584" spans="1:9" ht="66" x14ac:dyDescent="0.25">
      <c r="A584" s="84" t="s">
        <v>5040</v>
      </c>
      <c r="B584" s="84" t="s">
        <v>2614</v>
      </c>
      <c r="C584" s="51" t="s">
        <v>4019</v>
      </c>
      <c r="D584" s="72">
        <v>10001</v>
      </c>
      <c r="E584" s="24">
        <v>182</v>
      </c>
      <c r="F584" s="84" t="s">
        <v>5187</v>
      </c>
      <c r="G584" s="141">
        <v>9237004</v>
      </c>
      <c r="H584" s="51">
        <v>88.73</v>
      </c>
      <c r="I584" s="51">
        <f t="shared" si="13"/>
        <v>0.48752747252747253</v>
      </c>
    </row>
    <row r="585" spans="1:9" ht="39.6" x14ac:dyDescent="0.25">
      <c r="A585" s="84" t="s">
        <v>5041</v>
      </c>
      <c r="B585" s="84" t="s">
        <v>1464</v>
      </c>
      <c r="C585" s="51" t="s">
        <v>3763</v>
      </c>
      <c r="D585" s="72">
        <v>133903</v>
      </c>
      <c r="E585" s="24">
        <v>144</v>
      </c>
      <c r="F585" s="84" t="s">
        <v>5379</v>
      </c>
      <c r="G585" s="141">
        <v>9231013</v>
      </c>
      <c r="H585" s="51">
        <v>20.96</v>
      </c>
      <c r="I585" s="51">
        <f t="shared" si="13"/>
        <v>0.14555555555555555</v>
      </c>
    </row>
    <row r="586" spans="1:9" ht="66" x14ac:dyDescent="0.25">
      <c r="A586" s="84" t="s">
        <v>5042</v>
      </c>
      <c r="B586" s="84" t="s">
        <v>2615</v>
      </c>
      <c r="C586" s="51" t="s">
        <v>4020</v>
      </c>
      <c r="D586" s="72" t="s">
        <v>4021</v>
      </c>
      <c r="E586" s="24">
        <v>192</v>
      </c>
      <c r="F586" s="84" t="s">
        <v>5380</v>
      </c>
      <c r="G586" s="141">
        <v>8901209</v>
      </c>
      <c r="H586" s="51">
        <v>43.45</v>
      </c>
      <c r="I586" s="51">
        <f t="shared" si="13"/>
        <v>0.22630208333333335</v>
      </c>
    </row>
    <row r="587" spans="1:9" ht="52.8" x14ac:dyDescent="0.25">
      <c r="A587" s="84" t="s">
        <v>5043</v>
      </c>
      <c r="B587" s="85" t="s">
        <v>962</v>
      </c>
      <c r="C587" s="51" t="s">
        <v>3926</v>
      </c>
      <c r="D587" s="72">
        <v>6785</v>
      </c>
      <c r="E587" s="24">
        <v>360</v>
      </c>
      <c r="F587" s="84" t="s">
        <v>5270</v>
      </c>
      <c r="G587" s="141">
        <v>8721037</v>
      </c>
      <c r="H587" s="51">
        <v>33.75</v>
      </c>
      <c r="I587" s="51">
        <f t="shared" si="13"/>
        <v>9.375E-2</v>
      </c>
    </row>
    <row r="588" spans="1:9" ht="39.6" x14ac:dyDescent="0.25">
      <c r="A588" s="84" t="s">
        <v>5044</v>
      </c>
      <c r="B588" s="85" t="s">
        <v>990</v>
      </c>
      <c r="C588" s="51" t="s">
        <v>227</v>
      </c>
      <c r="D588" s="72">
        <v>12194</v>
      </c>
      <c r="E588" s="24">
        <v>120</v>
      </c>
      <c r="F588" s="84" t="s">
        <v>5381</v>
      </c>
      <c r="G588" s="141">
        <v>9381655</v>
      </c>
      <c r="H588" s="51">
        <v>21.21</v>
      </c>
      <c r="I588" s="51">
        <f t="shared" si="13"/>
        <v>0.17675000000000002</v>
      </c>
    </row>
    <row r="589" spans="1:9" ht="79.2" x14ac:dyDescent="0.25">
      <c r="A589" s="84" t="s">
        <v>5045</v>
      </c>
      <c r="B589" s="85" t="s">
        <v>963</v>
      </c>
      <c r="C589" s="51" t="s">
        <v>3763</v>
      </c>
      <c r="D589" s="72">
        <v>133905</v>
      </c>
      <c r="E589" s="24">
        <v>144</v>
      </c>
      <c r="F589" s="84" t="s">
        <v>5193</v>
      </c>
      <c r="G589" s="141">
        <v>9231015</v>
      </c>
      <c r="H589" s="51">
        <v>20.69</v>
      </c>
      <c r="I589" s="51">
        <f t="shared" si="13"/>
        <v>0.14368055555555556</v>
      </c>
    </row>
    <row r="590" spans="1:9" ht="79.2" x14ac:dyDescent="0.25">
      <c r="A590" s="84" t="s">
        <v>5046</v>
      </c>
      <c r="B590" s="85" t="s">
        <v>964</v>
      </c>
      <c r="C590" s="51" t="s">
        <v>3763</v>
      </c>
      <c r="D590" s="72">
        <v>133907</v>
      </c>
      <c r="E590" s="24">
        <v>144</v>
      </c>
      <c r="F590" s="84" t="s">
        <v>5193</v>
      </c>
      <c r="G590" s="141">
        <v>9231059</v>
      </c>
      <c r="H590" s="51">
        <v>20.420000000000002</v>
      </c>
      <c r="I590" s="51">
        <f t="shared" si="13"/>
        <v>0.14180555555555557</v>
      </c>
    </row>
    <row r="591" spans="1:9" ht="158.4" x14ac:dyDescent="0.25">
      <c r="A591" s="84" t="s">
        <v>5047</v>
      </c>
      <c r="B591" s="85" t="s">
        <v>965</v>
      </c>
      <c r="C591" s="51" t="s">
        <v>227</v>
      </c>
      <c r="D591" s="72">
        <v>11108</v>
      </c>
      <c r="E591" s="24">
        <v>20</v>
      </c>
      <c r="F591" s="84" t="s">
        <v>5382</v>
      </c>
      <c r="G591" s="141">
        <v>8901102</v>
      </c>
      <c r="H591" s="51">
        <v>38.76</v>
      </c>
      <c r="I591" s="51">
        <f t="shared" si="13"/>
        <v>1.9379999999999999</v>
      </c>
    </row>
    <row r="592" spans="1:9" ht="145.19999999999999" x14ac:dyDescent="0.25">
      <c r="A592" s="84" t="s">
        <v>5048</v>
      </c>
      <c r="B592" s="85" t="s">
        <v>966</v>
      </c>
      <c r="C592" s="51" t="s">
        <v>3926</v>
      </c>
      <c r="D592" s="72">
        <v>6215</v>
      </c>
      <c r="E592" s="24">
        <v>10</v>
      </c>
      <c r="F592" s="84" t="s">
        <v>5383</v>
      </c>
      <c r="G592" s="141">
        <v>9236779</v>
      </c>
      <c r="H592" s="51">
        <v>22.35</v>
      </c>
      <c r="I592" s="51">
        <f t="shared" si="13"/>
        <v>2.2350000000000003</v>
      </c>
    </row>
    <row r="593" spans="1:9" ht="105.6" x14ac:dyDescent="0.25">
      <c r="A593" s="84" t="s">
        <v>5049</v>
      </c>
      <c r="B593" s="85" t="s">
        <v>1114</v>
      </c>
      <c r="C593" s="51" t="s">
        <v>3926</v>
      </c>
      <c r="D593" s="72">
        <v>6150</v>
      </c>
      <c r="E593" s="24">
        <v>240</v>
      </c>
      <c r="F593" s="84" t="s">
        <v>5193</v>
      </c>
      <c r="G593" s="141">
        <v>9231143</v>
      </c>
      <c r="H593" s="51">
        <v>22.89</v>
      </c>
      <c r="I593" s="51">
        <f t="shared" si="13"/>
        <v>9.5375000000000001E-2</v>
      </c>
    </row>
    <row r="594" spans="1:9" ht="66" x14ac:dyDescent="0.25">
      <c r="A594" s="84" t="s">
        <v>5050</v>
      </c>
      <c r="B594" s="64" t="s">
        <v>2367</v>
      </c>
      <c r="C594" s="51" t="s">
        <v>4022</v>
      </c>
      <c r="D594" s="72">
        <v>446</v>
      </c>
      <c r="E594" s="24">
        <v>384</v>
      </c>
      <c r="F594" s="84" t="s">
        <v>5193</v>
      </c>
      <c r="G594" s="141">
        <v>9232010</v>
      </c>
      <c r="H594" s="51">
        <v>29.83</v>
      </c>
      <c r="I594" s="51">
        <f t="shared" si="13"/>
        <v>7.7682291666666667E-2</v>
      </c>
    </row>
    <row r="595" spans="1:9" ht="52.8" x14ac:dyDescent="0.25">
      <c r="A595" s="84" t="s">
        <v>5051</v>
      </c>
      <c r="B595" s="65" t="s">
        <v>2369</v>
      </c>
      <c r="C595" s="51" t="s">
        <v>4022</v>
      </c>
      <c r="D595" s="72">
        <v>447</v>
      </c>
      <c r="E595" s="24">
        <v>288</v>
      </c>
      <c r="F595" s="84" t="s">
        <v>5187</v>
      </c>
      <c r="G595" s="141">
        <v>9232012</v>
      </c>
      <c r="H595" s="51">
        <v>29.82</v>
      </c>
      <c r="I595" s="51">
        <f t="shared" si="13"/>
        <v>0.10354166666666667</v>
      </c>
    </row>
    <row r="596" spans="1:9" ht="26.4" x14ac:dyDescent="0.25">
      <c r="A596" s="84" t="s">
        <v>5052</v>
      </c>
      <c r="B596" s="84" t="s">
        <v>1076</v>
      </c>
      <c r="C596" s="51" t="s">
        <v>4022</v>
      </c>
      <c r="D596" s="72">
        <v>1220</v>
      </c>
      <c r="E596" s="24">
        <v>288</v>
      </c>
      <c r="F596" s="84" t="s">
        <v>5187</v>
      </c>
      <c r="G596" s="141">
        <v>9232013</v>
      </c>
      <c r="H596" s="51">
        <v>29.29</v>
      </c>
      <c r="I596" s="51">
        <f t="shared" si="13"/>
        <v>0.10170138888888888</v>
      </c>
    </row>
    <row r="597" spans="1:9" ht="52.8" x14ac:dyDescent="0.25">
      <c r="A597" s="84" t="s">
        <v>5053</v>
      </c>
      <c r="B597" s="85" t="s">
        <v>2334</v>
      </c>
      <c r="C597" s="51" t="s">
        <v>4022</v>
      </c>
      <c r="D597" s="72">
        <v>1248</v>
      </c>
      <c r="E597" s="24">
        <v>192</v>
      </c>
      <c r="F597" s="84" t="s">
        <v>5322</v>
      </c>
      <c r="G597" s="141">
        <v>4081175</v>
      </c>
      <c r="H597" s="51">
        <v>39.07</v>
      </c>
      <c r="I597" s="51">
        <f t="shared" si="13"/>
        <v>0.20348958333333333</v>
      </c>
    </row>
    <row r="598" spans="1:9" ht="39.6" x14ac:dyDescent="0.25">
      <c r="A598" s="84" t="s">
        <v>5054</v>
      </c>
      <c r="B598" s="63" t="s">
        <v>2368</v>
      </c>
      <c r="C598" s="51" t="s">
        <v>4022</v>
      </c>
      <c r="D598" s="72">
        <v>444</v>
      </c>
      <c r="E598" s="24">
        <v>576</v>
      </c>
      <c r="F598" s="84" t="s">
        <v>5270</v>
      </c>
      <c r="G598" s="141">
        <v>9236557</v>
      </c>
      <c r="H598" s="51">
        <v>29.83</v>
      </c>
      <c r="I598" s="51">
        <f t="shared" si="13"/>
        <v>5.1788194444444442E-2</v>
      </c>
    </row>
    <row r="599" spans="1:9" ht="118.8" x14ac:dyDescent="0.25">
      <c r="A599" s="84" t="s">
        <v>5055</v>
      </c>
      <c r="B599" s="64" t="s">
        <v>2370</v>
      </c>
      <c r="C599" s="51" t="s">
        <v>4022</v>
      </c>
      <c r="D599" s="72">
        <v>747</v>
      </c>
      <c r="E599" s="24">
        <v>144</v>
      </c>
      <c r="F599" s="84" t="s">
        <v>5187</v>
      </c>
      <c r="G599" s="141">
        <v>9232115</v>
      </c>
      <c r="H599" s="51">
        <v>16.54</v>
      </c>
      <c r="I599" s="51">
        <f t="shared" si="13"/>
        <v>0.11486111111111111</v>
      </c>
    </row>
    <row r="600" spans="1:9" ht="66" x14ac:dyDescent="0.25">
      <c r="A600" s="84" t="s">
        <v>5056</v>
      </c>
      <c r="B600" s="85" t="s">
        <v>967</v>
      </c>
      <c r="C600" s="51" t="s">
        <v>4022</v>
      </c>
      <c r="D600" s="72" t="s">
        <v>4023</v>
      </c>
      <c r="E600" s="24">
        <v>240</v>
      </c>
      <c r="F600" s="84" t="s">
        <v>6574</v>
      </c>
      <c r="G600" s="141">
        <v>9232010</v>
      </c>
      <c r="H600" s="51">
        <v>29.83</v>
      </c>
      <c r="I600" s="51">
        <f t="shared" si="13"/>
        <v>0.12429166666666666</v>
      </c>
    </row>
    <row r="601" spans="1:9" ht="52.8" x14ac:dyDescent="0.25">
      <c r="A601" s="84" t="s">
        <v>5057</v>
      </c>
      <c r="B601" s="85" t="s">
        <v>968</v>
      </c>
      <c r="C601" s="51" t="s">
        <v>3926</v>
      </c>
      <c r="D601" s="72">
        <v>6668</v>
      </c>
      <c r="E601" s="24">
        <v>75</v>
      </c>
      <c r="F601" s="84" t="s">
        <v>5193</v>
      </c>
      <c r="G601" s="141">
        <v>9231166</v>
      </c>
      <c r="H601" s="51">
        <v>17.3</v>
      </c>
      <c r="I601" s="51">
        <f t="shared" si="13"/>
        <v>0.23066666666666669</v>
      </c>
    </row>
    <row r="602" spans="1:9" ht="39.6" x14ac:dyDescent="0.25">
      <c r="A602" s="84" t="s">
        <v>5058</v>
      </c>
      <c r="B602" s="61" t="s">
        <v>1115</v>
      </c>
      <c r="C602" s="51" t="s">
        <v>3926</v>
      </c>
      <c r="D602" s="72">
        <v>6735</v>
      </c>
      <c r="E602" s="24">
        <v>180</v>
      </c>
      <c r="F602" s="84" t="s">
        <v>5187</v>
      </c>
      <c r="G602" s="141">
        <v>9236720</v>
      </c>
      <c r="H602" s="51">
        <v>23.75</v>
      </c>
      <c r="I602" s="51">
        <f t="shared" si="13"/>
        <v>0.13194444444444445</v>
      </c>
    </row>
    <row r="603" spans="1:9" ht="39.6" x14ac:dyDescent="0.25">
      <c r="A603" s="84" t="s">
        <v>5059</v>
      </c>
      <c r="B603" s="61" t="s">
        <v>1116</v>
      </c>
      <c r="C603" s="51" t="s">
        <v>3926</v>
      </c>
      <c r="D603" s="72">
        <v>6650</v>
      </c>
      <c r="E603" s="24">
        <v>75</v>
      </c>
      <c r="F603" s="84" t="s">
        <v>5193</v>
      </c>
      <c r="G603" s="141">
        <v>9231144</v>
      </c>
      <c r="H603" s="51">
        <v>16.57</v>
      </c>
      <c r="I603" s="51">
        <f t="shared" si="13"/>
        <v>0.22093333333333334</v>
      </c>
    </row>
    <row r="604" spans="1:9" ht="39.6" x14ac:dyDescent="0.25">
      <c r="A604" s="84" t="s">
        <v>5060</v>
      </c>
      <c r="B604" s="84" t="s">
        <v>1118</v>
      </c>
      <c r="C604" s="51" t="s">
        <v>3926</v>
      </c>
      <c r="D604" s="72">
        <v>6285</v>
      </c>
      <c r="E604" s="24">
        <v>100</v>
      </c>
      <c r="F604" s="84" t="s">
        <v>5322</v>
      </c>
      <c r="G604" s="141">
        <v>9231829</v>
      </c>
      <c r="H604" s="51">
        <v>24.56</v>
      </c>
      <c r="I604" s="51">
        <f t="shared" ref="I604:I667" si="14">H604/$E604</f>
        <v>0.24559999999999998</v>
      </c>
    </row>
    <row r="605" spans="1:9" ht="39.6" x14ac:dyDescent="0.25">
      <c r="A605" s="84" t="s">
        <v>5061</v>
      </c>
      <c r="B605" s="84" t="s">
        <v>1119</v>
      </c>
      <c r="C605" s="51" t="s">
        <v>3926</v>
      </c>
      <c r="D605" s="72">
        <v>6293</v>
      </c>
      <c r="E605" s="24">
        <v>105</v>
      </c>
      <c r="F605" s="84" t="s">
        <v>5384</v>
      </c>
      <c r="G605" s="141">
        <v>9236656</v>
      </c>
      <c r="H605" s="51">
        <v>14.77</v>
      </c>
      <c r="I605" s="51">
        <f t="shared" si="14"/>
        <v>0.14066666666666666</v>
      </c>
    </row>
    <row r="606" spans="1:9" ht="39.6" x14ac:dyDescent="0.25">
      <c r="A606" s="84" t="s">
        <v>5062</v>
      </c>
      <c r="B606" s="84" t="s">
        <v>1121</v>
      </c>
      <c r="C606" s="51" t="s">
        <v>3926</v>
      </c>
      <c r="D606" s="72">
        <v>6731</v>
      </c>
      <c r="E606" s="24">
        <v>360</v>
      </c>
      <c r="F606" s="84" t="s">
        <v>5270</v>
      </c>
      <c r="G606" s="141">
        <v>9231106</v>
      </c>
      <c r="H606" s="51">
        <v>21.06</v>
      </c>
      <c r="I606" s="51">
        <f t="shared" si="14"/>
        <v>5.8499999999999996E-2</v>
      </c>
    </row>
    <row r="607" spans="1:9" ht="39.6" x14ac:dyDescent="0.25">
      <c r="A607" s="84" t="s">
        <v>5063</v>
      </c>
      <c r="B607" s="84" t="s">
        <v>1122</v>
      </c>
      <c r="C607" s="51" t="s">
        <v>3926</v>
      </c>
      <c r="D607" s="72">
        <v>6786</v>
      </c>
      <c r="E607" s="24">
        <v>360</v>
      </c>
      <c r="F607" s="84" t="s">
        <v>5385</v>
      </c>
      <c r="G607" s="141">
        <v>8721039</v>
      </c>
      <c r="H607" s="51">
        <v>29.73</v>
      </c>
      <c r="I607" s="51">
        <f t="shared" si="14"/>
        <v>8.2583333333333328E-2</v>
      </c>
    </row>
    <row r="608" spans="1:9" ht="52.8" x14ac:dyDescent="0.25">
      <c r="A608" s="84" t="s">
        <v>5064</v>
      </c>
      <c r="B608" s="85" t="s">
        <v>969</v>
      </c>
      <c r="C608" s="51" t="s">
        <v>227</v>
      </c>
      <c r="D608" s="72">
        <v>11782</v>
      </c>
      <c r="E608" s="24">
        <v>100</v>
      </c>
      <c r="F608" s="84" t="s">
        <v>5607</v>
      </c>
      <c r="G608" s="141">
        <v>9406742</v>
      </c>
      <c r="H608" s="51">
        <v>33.24</v>
      </c>
      <c r="I608" s="51">
        <f t="shared" si="14"/>
        <v>0.33240000000000003</v>
      </c>
    </row>
    <row r="609" spans="1:9" ht="39.6" x14ac:dyDescent="0.25">
      <c r="A609" s="84" t="s">
        <v>5065</v>
      </c>
      <c r="B609" s="84" t="s">
        <v>2385</v>
      </c>
      <c r="C609" s="51" t="s">
        <v>4024</v>
      </c>
      <c r="D609" s="72" t="s">
        <v>4025</v>
      </c>
      <c r="E609" s="24">
        <v>72</v>
      </c>
      <c r="F609" s="84" t="s">
        <v>5187</v>
      </c>
      <c r="G609" s="141">
        <v>0</v>
      </c>
      <c r="H609" s="51">
        <v>25.97</v>
      </c>
      <c r="I609" s="51">
        <f t="shared" si="14"/>
        <v>0.36069444444444443</v>
      </c>
    </row>
    <row r="610" spans="1:9" ht="39.6" x14ac:dyDescent="0.25">
      <c r="A610" s="84" t="s">
        <v>5066</v>
      </c>
      <c r="B610" s="84" t="s">
        <v>1484</v>
      </c>
      <c r="C610" s="51" t="s">
        <v>4026</v>
      </c>
      <c r="D610" s="72">
        <v>8763</v>
      </c>
      <c r="E610" s="24">
        <v>60</v>
      </c>
      <c r="F610" s="84" t="s">
        <v>5386</v>
      </c>
      <c r="G610" s="141">
        <v>9233235</v>
      </c>
      <c r="H610" s="51">
        <v>32.07</v>
      </c>
      <c r="I610" s="51">
        <f t="shared" si="14"/>
        <v>0.53449999999999998</v>
      </c>
    </row>
    <row r="611" spans="1:9" ht="39.6" x14ac:dyDescent="0.25">
      <c r="A611" s="84" t="s">
        <v>5067</v>
      </c>
      <c r="B611" s="85" t="s">
        <v>970</v>
      </c>
      <c r="C611" s="51" t="s">
        <v>4027</v>
      </c>
      <c r="D611" s="72">
        <v>106</v>
      </c>
      <c r="E611" s="24">
        <v>8</v>
      </c>
      <c r="F611" s="84" t="s">
        <v>5387</v>
      </c>
      <c r="G611" s="141">
        <v>9232505</v>
      </c>
      <c r="H611" s="51">
        <v>14.18</v>
      </c>
      <c r="I611" s="51">
        <f t="shared" si="14"/>
        <v>1.7725</v>
      </c>
    </row>
    <row r="612" spans="1:9" ht="39.6" x14ac:dyDescent="0.25">
      <c r="A612" s="84" t="s">
        <v>5068</v>
      </c>
      <c r="B612" s="66" t="s">
        <v>2447</v>
      </c>
      <c r="C612" s="51" t="s">
        <v>4028</v>
      </c>
      <c r="D612" s="72">
        <v>4305</v>
      </c>
      <c r="E612" s="24">
        <v>54</v>
      </c>
      <c r="F612" s="84" t="s">
        <v>5234</v>
      </c>
      <c r="G612" s="141">
        <v>9230534</v>
      </c>
      <c r="H612" s="51">
        <v>25.96</v>
      </c>
      <c r="I612" s="51">
        <f t="shared" si="14"/>
        <v>0.48074074074074075</v>
      </c>
    </row>
    <row r="613" spans="1:9" ht="145.19999999999999" x14ac:dyDescent="0.25">
      <c r="A613" s="84" t="s">
        <v>5069</v>
      </c>
      <c r="B613" s="85" t="s">
        <v>1486</v>
      </c>
      <c r="C613" s="51" t="s">
        <v>227</v>
      </c>
      <c r="D613" s="72">
        <v>13940</v>
      </c>
      <c r="E613" s="24">
        <v>140</v>
      </c>
      <c r="F613" s="84" t="s">
        <v>5196</v>
      </c>
      <c r="G613" s="141">
        <v>4081073</v>
      </c>
      <c r="H613" s="51">
        <v>27.73</v>
      </c>
      <c r="I613" s="51">
        <f t="shared" si="14"/>
        <v>0.19807142857142856</v>
      </c>
    </row>
    <row r="614" spans="1:9" ht="39.6" x14ac:dyDescent="0.25">
      <c r="A614" s="84" t="s">
        <v>5070</v>
      </c>
      <c r="B614" s="84" t="s">
        <v>1490</v>
      </c>
      <c r="C614" s="51" t="s">
        <v>227</v>
      </c>
      <c r="D614" s="72">
        <v>10204</v>
      </c>
      <c r="E614" s="24">
        <v>240</v>
      </c>
      <c r="F614" s="84" t="s">
        <v>5298</v>
      </c>
      <c r="G614" s="141">
        <v>8240028</v>
      </c>
      <c r="H614" s="51">
        <v>33.270000000000003</v>
      </c>
      <c r="I614" s="51">
        <f t="shared" si="14"/>
        <v>0.13862500000000003</v>
      </c>
    </row>
    <row r="615" spans="1:9" ht="39.6" x14ac:dyDescent="0.25">
      <c r="A615" s="84" t="s">
        <v>5071</v>
      </c>
      <c r="B615" s="84" t="s">
        <v>1100</v>
      </c>
      <c r="C615" s="51" t="s">
        <v>4031</v>
      </c>
      <c r="D615" s="72">
        <v>1287</v>
      </c>
      <c r="E615" s="24">
        <v>72</v>
      </c>
      <c r="F615" s="84" t="s">
        <v>5263</v>
      </c>
      <c r="G615" s="141">
        <v>9231045</v>
      </c>
      <c r="H615" s="51">
        <v>29.84</v>
      </c>
      <c r="I615" s="51">
        <f t="shared" si="14"/>
        <v>0.41444444444444445</v>
      </c>
    </row>
    <row r="616" spans="1:9" ht="39.6" x14ac:dyDescent="0.25">
      <c r="A616" s="84" t="s">
        <v>5072</v>
      </c>
      <c r="B616" s="84" t="s">
        <v>2626</v>
      </c>
      <c r="C616" s="51" t="s">
        <v>4032</v>
      </c>
      <c r="D616" s="72">
        <v>4601263000</v>
      </c>
      <c r="E616" s="24">
        <v>12</v>
      </c>
      <c r="F616" s="84" t="s">
        <v>5388</v>
      </c>
      <c r="G616" s="141">
        <v>0</v>
      </c>
      <c r="H616" s="51">
        <v>30.44</v>
      </c>
      <c r="I616" s="51">
        <f t="shared" si="14"/>
        <v>2.5366666666666666</v>
      </c>
    </row>
    <row r="617" spans="1:9" ht="39.6" x14ac:dyDescent="0.25">
      <c r="A617" s="84" t="s">
        <v>5073</v>
      </c>
      <c r="B617" s="84" t="s">
        <v>2627</v>
      </c>
      <c r="C617" s="51" t="s">
        <v>3779</v>
      </c>
      <c r="D617" s="72" t="s">
        <v>4033</v>
      </c>
      <c r="E617" s="24">
        <v>72</v>
      </c>
      <c r="F617" s="84" t="s">
        <v>5168</v>
      </c>
      <c r="G617" s="141">
        <v>4033426</v>
      </c>
      <c r="H617" s="51">
        <v>26.15</v>
      </c>
      <c r="I617" s="51">
        <f t="shared" si="14"/>
        <v>0.36319444444444443</v>
      </c>
    </row>
    <row r="618" spans="1:9" x14ac:dyDescent="0.25">
      <c r="A618" s="84" t="s">
        <v>5074</v>
      </c>
      <c r="B618" s="66" t="s">
        <v>2448</v>
      </c>
      <c r="C618" s="51" t="s">
        <v>4034</v>
      </c>
      <c r="D618" s="72">
        <v>4315</v>
      </c>
      <c r="E618" s="24">
        <v>144</v>
      </c>
      <c r="F618" s="84" t="s">
        <v>5389</v>
      </c>
      <c r="G618" s="141">
        <v>0</v>
      </c>
      <c r="H618" s="51">
        <v>28.87</v>
      </c>
      <c r="I618" s="51">
        <f t="shared" si="14"/>
        <v>0.20048611111111111</v>
      </c>
    </row>
    <row r="619" spans="1:9" ht="184.8" x14ac:dyDescent="0.25">
      <c r="A619" s="84" t="s">
        <v>5075</v>
      </c>
      <c r="B619" s="85" t="s">
        <v>1259</v>
      </c>
      <c r="C619" s="51" t="s">
        <v>4035</v>
      </c>
      <c r="D619" s="72">
        <v>4405</v>
      </c>
      <c r="E619" s="24">
        <v>54</v>
      </c>
      <c r="F619" s="84" t="s">
        <v>5390</v>
      </c>
      <c r="G619" s="141">
        <v>8728115</v>
      </c>
      <c r="H619" s="51">
        <v>22.62</v>
      </c>
      <c r="I619" s="51">
        <f t="shared" si="14"/>
        <v>0.41888888888888892</v>
      </c>
    </row>
    <row r="620" spans="1:9" ht="52.8" x14ac:dyDescent="0.25">
      <c r="A620" s="84" t="s">
        <v>5076</v>
      </c>
      <c r="B620" s="85" t="s">
        <v>1264</v>
      </c>
      <c r="C620" s="51" t="s">
        <v>4036</v>
      </c>
      <c r="D620" s="72">
        <v>4401</v>
      </c>
      <c r="E620" s="24">
        <v>30</v>
      </c>
      <c r="F620" s="84" t="s">
        <v>5391</v>
      </c>
      <c r="G620" s="141">
        <v>8728107</v>
      </c>
      <c r="H620" s="51">
        <v>18.79</v>
      </c>
      <c r="I620" s="51">
        <f t="shared" si="14"/>
        <v>0.6263333333333333</v>
      </c>
    </row>
    <row r="621" spans="1:9" ht="39.6" x14ac:dyDescent="0.25">
      <c r="A621" s="84" t="s">
        <v>5077</v>
      </c>
      <c r="B621" s="84" t="s">
        <v>1147</v>
      </c>
      <c r="C621" s="51" t="s">
        <v>3498</v>
      </c>
      <c r="D621" s="72" t="s">
        <v>4037</v>
      </c>
      <c r="E621" s="24">
        <v>72</v>
      </c>
      <c r="F621" s="84" t="s">
        <v>5187</v>
      </c>
      <c r="G621" s="141">
        <v>4039032</v>
      </c>
      <c r="H621" s="51">
        <v>18.47</v>
      </c>
      <c r="I621" s="51">
        <f t="shared" si="14"/>
        <v>0.25652777777777774</v>
      </c>
    </row>
    <row r="622" spans="1:9" ht="26.4" x14ac:dyDescent="0.25">
      <c r="A622" s="84" t="s">
        <v>5078</v>
      </c>
      <c r="B622" s="66" t="s">
        <v>2438</v>
      </c>
      <c r="C622" s="51" t="s">
        <v>4038</v>
      </c>
      <c r="D622" s="72">
        <v>81210</v>
      </c>
      <c r="E622" s="24">
        <v>96</v>
      </c>
      <c r="F622" s="84" t="s">
        <v>5319</v>
      </c>
      <c r="G622" s="141">
        <v>7890025</v>
      </c>
      <c r="H622" s="51">
        <v>34.479999999999997</v>
      </c>
      <c r="I622" s="51">
        <f t="shared" si="14"/>
        <v>0.35916666666666663</v>
      </c>
    </row>
    <row r="623" spans="1:9" ht="26.4" x14ac:dyDescent="0.25">
      <c r="A623" s="84" t="s">
        <v>5079</v>
      </c>
      <c r="B623" s="66" t="s">
        <v>2439</v>
      </c>
      <c r="C623" s="51" t="s">
        <v>4039</v>
      </c>
      <c r="D623" s="72" t="s">
        <v>4040</v>
      </c>
      <c r="E623" s="24">
        <v>72</v>
      </c>
      <c r="F623" s="84" t="s">
        <v>5392</v>
      </c>
      <c r="G623" s="141">
        <v>4039007</v>
      </c>
      <c r="H623" s="51">
        <v>23.36</v>
      </c>
      <c r="I623" s="51">
        <f t="shared" si="14"/>
        <v>0.32444444444444442</v>
      </c>
    </row>
    <row r="624" spans="1:9" ht="26.4" x14ac:dyDescent="0.25">
      <c r="A624" s="84" t="s">
        <v>5080</v>
      </c>
      <c r="B624" s="66" t="s">
        <v>2440</v>
      </c>
      <c r="C624" s="51" t="s">
        <v>4029</v>
      </c>
      <c r="D624" s="72" t="s">
        <v>4041</v>
      </c>
      <c r="E624" s="24">
        <v>48</v>
      </c>
      <c r="F624" s="84" t="s">
        <v>5393</v>
      </c>
      <c r="G624" s="141">
        <v>4069011</v>
      </c>
      <c r="H624" s="51">
        <v>21.36</v>
      </c>
      <c r="I624" s="51">
        <f t="shared" si="14"/>
        <v>0.44500000000000001</v>
      </c>
    </row>
    <row r="625" spans="1:9" x14ac:dyDescent="0.25">
      <c r="A625" s="84" t="s">
        <v>5081</v>
      </c>
      <c r="B625" s="66" t="s">
        <v>2441</v>
      </c>
      <c r="C625" s="51" t="s">
        <v>4029</v>
      </c>
      <c r="D625" s="72">
        <v>150</v>
      </c>
      <c r="E625" s="24">
        <v>128</v>
      </c>
      <c r="F625" s="84" t="s">
        <v>5193</v>
      </c>
      <c r="G625" s="141">
        <v>4039025</v>
      </c>
      <c r="H625" s="51">
        <v>29.42</v>
      </c>
      <c r="I625" s="51">
        <f t="shared" si="14"/>
        <v>0.22984375000000001</v>
      </c>
    </row>
    <row r="626" spans="1:9" ht="39.6" x14ac:dyDescent="0.25">
      <c r="A626" s="84" t="s">
        <v>5082</v>
      </c>
      <c r="B626" s="84" t="s">
        <v>1148</v>
      </c>
      <c r="C626" s="51" t="s">
        <v>4029</v>
      </c>
      <c r="D626" s="72" t="s">
        <v>4042</v>
      </c>
      <c r="E626" s="24">
        <v>72</v>
      </c>
      <c r="F626" s="84" t="s">
        <v>5176</v>
      </c>
      <c r="G626" s="141">
        <v>4039089</v>
      </c>
      <c r="H626" s="51">
        <v>25.69</v>
      </c>
      <c r="I626" s="51">
        <f t="shared" si="14"/>
        <v>0.3568055555555556</v>
      </c>
    </row>
    <row r="627" spans="1:9" ht="39.6" x14ac:dyDescent="0.25">
      <c r="A627" s="84" t="s">
        <v>5083</v>
      </c>
      <c r="B627" s="84" t="s">
        <v>1149</v>
      </c>
      <c r="C627" s="51" t="s">
        <v>4029</v>
      </c>
      <c r="D627" s="72" t="s">
        <v>4030</v>
      </c>
      <c r="E627" s="24">
        <v>72</v>
      </c>
      <c r="F627" s="84" t="s">
        <v>5329</v>
      </c>
      <c r="G627" s="141">
        <v>4034867</v>
      </c>
      <c r="H627" s="51">
        <v>22.28</v>
      </c>
      <c r="I627" s="51">
        <f t="shared" si="14"/>
        <v>0.30944444444444447</v>
      </c>
    </row>
    <row r="628" spans="1:9" ht="39.6" x14ac:dyDescent="0.25">
      <c r="A628" s="84" t="s">
        <v>5084</v>
      </c>
      <c r="B628" s="84" t="s">
        <v>1150</v>
      </c>
      <c r="C628" s="51" t="s">
        <v>4029</v>
      </c>
      <c r="D628" s="72" t="s">
        <v>4043</v>
      </c>
      <c r="E628" s="24">
        <v>96</v>
      </c>
      <c r="F628" s="84" t="s">
        <v>5168</v>
      </c>
      <c r="G628" s="141">
        <v>4039024</v>
      </c>
      <c r="H628" s="51">
        <v>25.21</v>
      </c>
      <c r="I628" s="51">
        <f t="shared" si="14"/>
        <v>0.26260416666666669</v>
      </c>
    </row>
    <row r="629" spans="1:9" ht="39.6" x14ac:dyDescent="0.25">
      <c r="A629" s="84" t="s">
        <v>5085</v>
      </c>
      <c r="B629" s="84" t="s">
        <v>1151</v>
      </c>
      <c r="C629" s="51" t="s">
        <v>4044</v>
      </c>
      <c r="D629" s="72" t="s">
        <v>4045</v>
      </c>
      <c r="E629" s="24">
        <v>90</v>
      </c>
      <c r="F629" s="84" t="s">
        <v>5394</v>
      </c>
      <c r="G629" s="141">
        <v>4039029</v>
      </c>
      <c r="H629" s="51">
        <v>23.01</v>
      </c>
      <c r="I629" s="51">
        <f t="shared" si="14"/>
        <v>0.25566666666666671</v>
      </c>
    </row>
    <row r="630" spans="1:9" ht="26.4" x14ac:dyDescent="0.25">
      <c r="A630" s="84" t="s">
        <v>5086</v>
      </c>
      <c r="B630" s="85" t="s">
        <v>1546</v>
      </c>
      <c r="C630" s="51" t="s">
        <v>4029</v>
      </c>
      <c r="D630" s="72" t="s">
        <v>4046</v>
      </c>
      <c r="E630" s="24">
        <v>90</v>
      </c>
      <c r="F630" s="84" t="s">
        <v>5394</v>
      </c>
      <c r="G630" s="141">
        <v>4039056</v>
      </c>
      <c r="H630" s="51">
        <v>22.9</v>
      </c>
      <c r="I630" s="51">
        <f t="shared" si="14"/>
        <v>0.25444444444444442</v>
      </c>
    </row>
    <row r="631" spans="1:9" ht="26.4" x14ac:dyDescent="0.25">
      <c r="A631" s="84" t="s">
        <v>5087</v>
      </c>
      <c r="B631" s="84" t="s">
        <v>1518</v>
      </c>
      <c r="C631" s="51" t="s">
        <v>4039</v>
      </c>
      <c r="D631" s="72" t="s">
        <v>4047</v>
      </c>
      <c r="E631" s="24">
        <v>90</v>
      </c>
      <c r="F631" s="84" t="s">
        <v>5395</v>
      </c>
      <c r="G631" s="141">
        <v>4039006</v>
      </c>
      <c r="H631" s="51">
        <v>22.89</v>
      </c>
      <c r="I631" s="51">
        <f t="shared" si="14"/>
        <v>0.25433333333333336</v>
      </c>
    </row>
    <row r="632" spans="1:9" ht="26.4" x14ac:dyDescent="0.25">
      <c r="A632" s="84" t="s">
        <v>5088</v>
      </c>
      <c r="B632" s="84" t="s">
        <v>1548</v>
      </c>
      <c r="C632" s="51" t="s">
        <v>4048</v>
      </c>
      <c r="D632" s="72">
        <v>18350</v>
      </c>
      <c r="E632" s="24">
        <v>80</v>
      </c>
      <c r="F632" s="84" t="s">
        <v>5394</v>
      </c>
      <c r="G632" s="141">
        <v>9221800</v>
      </c>
      <c r="H632" s="51">
        <v>26.86</v>
      </c>
      <c r="I632" s="51">
        <f t="shared" si="14"/>
        <v>0.33574999999999999</v>
      </c>
    </row>
    <row r="633" spans="1:9" ht="39.6" x14ac:dyDescent="0.25">
      <c r="A633" s="84" t="s">
        <v>5089</v>
      </c>
      <c r="B633" s="84" t="s">
        <v>1333</v>
      </c>
      <c r="C633" s="51" t="s">
        <v>916</v>
      </c>
      <c r="D633" s="72">
        <v>21120</v>
      </c>
      <c r="E633" s="24">
        <v>48</v>
      </c>
      <c r="F633" s="84" t="s">
        <v>5176</v>
      </c>
      <c r="G633" s="141">
        <v>9184201</v>
      </c>
      <c r="H633" s="51">
        <v>17.239999999999998</v>
      </c>
      <c r="I633" s="51">
        <f t="shared" si="14"/>
        <v>0.35916666666666663</v>
      </c>
    </row>
    <row r="634" spans="1:9" ht="39.6" x14ac:dyDescent="0.25">
      <c r="A634" s="84" t="s">
        <v>5090</v>
      </c>
      <c r="B634" s="84" t="s">
        <v>1489</v>
      </c>
      <c r="C634" s="51" t="s">
        <v>3924</v>
      </c>
      <c r="D634" s="72">
        <v>85331</v>
      </c>
      <c r="E634" s="24">
        <v>216</v>
      </c>
      <c r="F634" s="84" t="s">
        <v>5187</v>
      </c>
      <c r="G634" s="141">
        <v>1030053</v>
      </c>
      <c r="H634" s="51">
        <v>27.94</v>
      </c>
      <c r="I634" s="51">
        <f t="shared" si="14"/>
        <v>0.12935185185185186</v>
      </c>
    </row>
    <row r="635" spans="1:9" ht="26.4" x14ac:dyDescent="0.25">
      <c r="A635" s="84" t="s">
        <v>5091</v>
      </c>
      <c r="B635" s="84" t="s">
        <v>1496</v>
      </c>
      <c r="C635" s="51" t="s">
        <v>227</v>
      </c>
      <c r="D635" s="72">
        <v>12194</v>
      </c>
      <c r="E635" s="24">
        <v>250</v>
      </c>
      <c r="F635" s="84" t="s">
        <v>5396</v>
      </c>
      <c r="G635" s="141">
        <v>9381655</v>
      </c>
      <c r="H635" s="51">
        <v>21.21</v>
      </c>
      <c r="I635" s="51">
        <f t="shared" si="14"/>
        <v>8.4839999999999999E-2</v>
      </c>
    </row>
    <row r="636" spans="1:9" ht="39.6" x14ac:dyDescent="0.25">
      <c r="A636" s="84" t="s">
        <v>5092</v>
      </c>
      <c r="B636" s="84" t="s">
        <v>1492</v>
      </c>
      <c r="C636" s="51" t="s">
        <v>227</v>
      </c>
      <c r="D636" s="72">
        <v>84902</v>
      </c>
      <c r="E636" s="24">
        <v>20</v>
      </c>
      <c r="F636" s="84" t="s">
        <v>5397</v>
      </c>
      <c r="G636" s="141">
        <v>8901120</v>
      </c>
      <c r="H636" s="51">
        <v>30.65</v>
      </c>
      <c r="I636" s="51">
        <f t="shared" si="14"/>
        <v>1.5325</v>
      </c>
    </row>
    <row r="637" spans="1:9" ht="39.6" x14ac:dyDescent="0.25">
      <c r="A637" s="84" t="s">
        <v>5093</v>
      </c>
      <c r="B637" s="84" t="s">
        <v>1493</v>
      </c>
      <c r="C637" s="51" t="s">
        <v>227</v>
      </c>
      <c r="D637" s="72">
        <v>11568</v>
      </c>
      <c r="E637" s="24">
        <v>32</v>
      </c>
      <c r="F637" s="84" t="s">
        <v>5398</v>
      </c>
      <c r="G637" s="141">
        <v>9230057</v>
      </c>
      <c r="H637" s="51">
        <v>39.950000000000003</v>
      </c>
      <c r="I637" s="51">
        <f t="shared" si="14"/>
        <v>1.2484375000000001</v>
      </c>
    </row>
    <row r="638" spans="1:9" ht="39.6" x14ac:dyDescent="0.25">
      <c r="A638" s="84" t="s">
        <v>5094</v>
      </c>
      <c r="B638" s="84" t="s">
        <v>1497</v>
      </c>
      <c r="C638" s="51" t="s">
        <v>227</v>
      </c>
      <c r="D638" s="72">
        <v>7943</v>
      </c>
      <c r="E638" s="24">
        <v>240</v>
      </c>
      <c r="F638" s="84" t="s">
        <v>5193</v>
      </c>
      <c r="G638" s="141">
        <v>9378723</v>
      </c>
      <c r="H638" s="51">
        <v>37.409999999999997</v>
      </c>
      <c r="I638" s="51">
        <f t="shared" si="14"/>
        <v>0.15587499999999999</v>
      </c>
    </row>
    <row r="639" spans="1:9" ht="145.19999999999999" x14ac:dyDescent="0.25">
      <c r="A639" s="84" t="s">
        <v>5095</v>
      </c>
      <c r="B639" s="85" t="s">
        <v>1487</v>
      </c>
      <c r="C639" s="51" t="s">
        <v>227</v>
      </c>
      <c r="D639" s="72">
        <v>13940</v>
      </c>
      <c r="E639" s="24">
        <v>140</v>
      </c>
      <c r="F639" s="84" t="s">
        <v>5196</v>
      </c>
      <c r="G639" s="141">
        <v>4081073</v>
      </c>
      <c r="H639" s="51">
        <v>27.73</v>
      </c>
      <c r="I639" s="51">
        <f t="shared" si="14"/>
        <v>0.19807142857142856</v>
      </c>
    </row>
    <row r="640" spans="1:9" ht="39.6" x14ac:dyDescent="0.25">
      <c r="A640" s="84" t="s">
        <v>5096</v>
      </c>
      <c r="B640" s="84" t="s">
        <v>1117</v>
      </c>
      <c r="C640" s="51" t="s">
        <v>3926</v>
      </c>
      <c r="D640" s="72">
        <v>6718</v>
      </c>
      <c r="E640" s="24">
        <v>160</v>
      </c>
      <c r="F640" s="84" t="s">
        <v>5322</v>
      </c>
      <c r="G640" s="141">
        <v>9236518</v>
      </c>
      <c r="H640" s="51">
        <v>29.8</v>
      </c>
      <c r="I640" s="51">
        <f t="shared" si="14"/>
        <v>0.18625</v>
      </c>
    </row>
    <row r="641" spans="1:9" ht="118.8" x14ac:dyDescent="0.25">
      <c r="A641" s="84" t="s">
        <v>5097</v>
      </c>
      <c r="B641" s="85" t="s">
        <v>1515</v>
      </c>
      <c r="C641" s="51" t="s">
        <v>4049</v>
      </c>
      <c r="D641" s="72">
        <v>41315</v>
      </c>
      <c r="E641" s="24">
        <v>48</v>
      </c>
      <c r="F641" s="84" t="s">
        <v>5399</v>
      </c>
      <c r="G641" s="141">
        <v>0</v>
      </c>
      <c r="H641" s="51">
        <v>17.23</v>
      </c>
      <c r="I641" s="51">
        <f t="shared" si="14"/>
        <v>0.35895833333333332</v>
      </c>
    </row>
    <row r="642" spans="1:9" ht="158.4" x14ac:dyDescent="0.25">
      <c r="A642" s="84" t="s">
        <v>5098</v>
      </c>
      <c r="B642" s="85" t="s">
        <v>2497</v>
      </c>
      <c r="C642" s="51" t="s">
        <v>4031</v>
      </c>
      <c r="D642" s="72">
        <v>2146</v>
      </c>
      <c r="E642" s="24">
        <v>90</v>
      </c>
      <c r="F642" s="84" t="s">
        <v>5328</v>
      </c>
      <c r="G642" s="141">
        <v>9222998</v>
      </c>
      <c r="H642" s="51">
        <v>24.73</v>
      </c>
      <c r="I642" s="51">
        <f t="shared" si="14"/>
        <v>0.27477777777777779</v>
      </c>
    </row>
    <row r="643" spans="1:9" ht="145.19999999999999" x14ac:dyDescent="0.25">
      <c r="A643" s="84" t="s">
        <v>5099</v>
      </c>
      <c r="B643" s="85" t="s">
        <v>1260</v>
      </c>
      <c r="C643" s="51" t="s">
        <v>4035</v>
      </c>
      <c r="D643" s="72">
        <v>4306</v>
      </c>
      <c r="E643" s="24">
        <v>60</v>
      </c>
      <c r="F643" s="84" t="s">
        <v>5193</v>
      </c>
      <c r="G643" s="141">
        <v>8728123</v>
      </c>
      <c r="H643" s="51">
        <v>19.559999999999999</v>
      </c>
      <c r="I643" s="51">
        <f t="shared" si="14"/>
        <v>0.32599999999999996</v>
      </c>
    </row>
    <row r="644" spans="1:9" ht="158.4" x14ac:dyDescent="0.25">
      <c r="A644" s="84" t="s">
        <v>5100</v>
      </c>
      <c r="B644" s="85" t="s">
        <v>1488</v>
      </c>
      <c r="C644" s="51" t="s">
        <v>4026</v>
      </c>
      <c r="D644" s="72">
        <v>14839</v>
      </c>
      <c r="E644" s="24">
        <v>84</v>
      </c>
      <c r="F644" s="84" t="s">
        <v>5185</v>
      </c>
      <c r="G644" s="141">
        <v>0</v>
      </c>
      <c r="H644" s="51">
        <v>31.28</v>
      </c>
      <c r="I644" s="51">
        <f t="shared" si="14"/>
        <v>0.37238095238095237</v>
      </c>
    </row>
    <row r="645" spans="1:9" ht="92.4" x14ac:dyDescent="0.25">
      <c r="A645" s="84" t="s">
        <v>5101</v>
      </c>
      <c r="B645" s="85" t="s">
        <v>338</v>
      </c>
      <c r="C645" s="51" t="s">
        <v>4031</v>
      </c>
      <c r="D645" s="72">
        <v>786</v>
      </c>
      <c r="E645" s="24">
        <v>144</v>
      </c>
      <c r="F645" s="84" t="s">
        <v>5187</v>
      </c>
      <c r="G645" s="141">
        <v>9232280</v>
      </c>
      <c r="H645" s="51">
        <v>21.84</v>
      </c>
      <c r="I645" s="51">
        <f t="shared" si="14"/>
        <v>0.15166666666666667</v>
      </c>
    </row>
    <row r="646" spans="1:9" ht="145.19999999999999" x14ac:dyDescent="0.25">
      <c r="A646" s="84" t="s">
        <v>5102</v>
      </c>
      <c r="B646" s="85" t="s">
        <v>1262</v>
      </c>
      <c r="C646" s="51" t="s">
        <v>3930</v>
      </c>
      <c r="D646" s="72">
        <v>4213</v>
      </c>
      <c r="E646" s="24">
        <v>20</v>
      </c>
      <c r="F646" s="84" t="s">
        <v>5174</v>
      </c>
      <c r="G646" s="141">
        <v>8728125</v>
      </c>
      <c r="H646" s="51">
        <v>26.5</v>
      </c>
      <c r="I646" s="51">
        <f t="shared" si="14"/>
        <v>1.325</v>
      </c>
    </row>
    <row r="647" spans="1:9" ht="132" x14ac:dyDescent="0.25">
      <c r="A647" s="84" t="s">
        <v>5103</v>
      </c>
      <c r="B647" s="84" t="s">
        <v>2653</v>
      </c>
      <c r="C647" s="51" t="s">
        <v>4050</v>
      </c>
      <c r="D647" s="72">
        <v>42633</v>
      </c>
      <c r="E647" s="24">
        <v>72</v>
      </c>
      <c r="F647" s="84" t="s">
        <v>5230</v>
      </c>
      <c r="G647" s="141">
        <v>0</v>
      </c>
      <c r="H647" s="51">
        <v>17.82</v>
      </c>
      <c r="I647" s="51">
        <f t="shared" si="14"/>
        <v>0.2475</v>
      </c>
    </row>
    <row r="648" spans="1:9" ht="118.8" x14ac:dyDescent="0.25">
      <c r="A648" s="84" t="s">
        <v>5104</v>
      </c>
      <c r="B648" s="85" t="s">
        <v>1321</v>
      </c>
      <c r="C648" s="51" t="s">
        <v>4032</v>
      </c>
      <c r="D648" s="72">
        <v>10148</v>
      </c>
      <c r="E648" s="24">
        <v>48</v>
      </c>
      <c r="F648" s="84" t="s">
        <v>5181</v>
      </c>
      <c r="G648" s="141">
        <v>4033560</v>
      </c>
      <c r="H648" s="51">
        <v>24.75</v>
      </c>
      <c r="I648" s="51">
        <f t="shared" si="14"/>
        <v>0.515625</v>
      </c>
    </row>
    <row r="649" spans="1:9" ht="118.8" x14ac:dyDescent="0.25">
      <c r="A649" s="84" t="s">
        <v>5105</v>
      </c>
      <c r="B649" s="85" t="s">
        <v>1322</v>
      </c>
      <c r="C649" s="51" t="s">
        <v>4032</v>
      </c>
      <c r="D649" s="72">
        <v>10147</v>
      </c>
      <c r="E649" s="24">
        <v>48</v>
      </c>
      <c r="F649" s="84" t="s">
        <v>5181</v>
      </c>
      <c r="G649" s="141">
        <v>4033559</v>
      </c>
      <c r="H649" s="51">
        <v>24.75</v>
      </c>
      <c r="I649" s="51">
        <f t="shared" si="14"/>
        <v>0.515625</v>
      </c>
    </row>
    <row r="650" spans="1:9" ht="118.8" x14ac:dyDescent="0.25">
      <c r="A650" s="84" t="s">
        <v>5106</v>
      </c>
      <c r="B650" s="85" t="s">
        <v>1323</v>
      </c>
      <c r="C650" s="51" t="s">
        <v>4032</v>
      </c>
      <c r="D650" s="72">
        <v>10149</v>
      </c>
      <c r="E650" s="24">
        <v>48</v>
      </c>
      <c r="F650" s="84" t="s">
        <v>5181</v>
      </c>
      <c r="G650" s="141">
        <v>4033561</v>
      </c>
      <c r="H650" s="51">
        <v>24.75</v>
      </c>
      <c r="I650" s="51">
        <f t="shared" si="14"/>
        <v>0.515625</v>
      </c>
    </row>
    <row r="651" spans="1:9" ht="52.8" x14ac:dyDescent="0.25">
      <c r="A651" s="84" t="s">
        <v>5107</v>
      </c>
      <c r="B651" s="85" t="s">
        <v>1516</v>
      </c>
      <c r="C651" s="51" t="s">
        <v>3499</v>
      </c>
      <c r="D651" s="72">
        <v>8924</v>
      </c>
      <c r="E651" s="24">
        <v>50</v>
      </c>
      <c r="F651" s="84" t="s">
        <v>5325</v>
      </c>
      <c r="G651" s="141">
        <v>9341116</v>
      </c>
      <c r="H651" s="51">
        <v>12.74</v>
      </c>
      <c r="I651" s="51">
        <f t="shared" si="14"/>
        <v>0.25480000000000003</v>
      </c>
    </row>
    <row r="652" spans="1:9" ht="79.2" x14ac:dyDescent="0.25">
      <c r="A652" s="84" t="s">
        <v>5108</v>
      </c>
      <c r="B652" s="85" t="s">
        <v>1324</v>
      </c>
      <c r="C652" s="51" t="s">
        <v>4032</v>
      </c>
      <c r="D652" s="72">
        <v>10143</v>
      </c>
      <c r="E652" s="24">
        <v>72</v>
      </c>
      <c r="F652" s="84" t="s">
        <v>5187</v>
      </c>
      <c r="G652" s="141">
        <v>4033357</v>
      </c>
      <c r="H652" s="51">
        <v>19</v>
      </c>
      <c r="I652" s="51">
        <f t="shared" si="14"/>
        <v>0.2638888888888889</v>
      </c>
    </row>
    <row r="653" spans="1:9" ht="79.2" x14ac:dyDescent="0.25">
      <c r="A653" s="84" t="s">
        <v>5109</v>
      </c>
      <c r="B653" s="85" t="s">
        <v>1325</v>
      </c>
      <c r="C653" s="51" t="s">
        <v>4032</v>
      </c>
      <c r="D653" s="72">
        <v>10145</v>
      </c>
      <c r="E653" s="24">
        <v>72</v>
      </c>
      <c r="F653" s="84" t="s">
        <v>5187</v>
      </c>
      <c r="G653" s="141">
        <v>4033557</v>
      </c>
      <c r="H653" s="51">
        <v>19</v>
      </c>
      <c r="I653" s="51">
        <f t="shared" si="14"/>
        <v>0.2638888888888889</v>
      </c>
    </row>
    <row r="654" spans="1:9" ht="92.4" x14ac:dyDescent="0.25">
      <c r="A654" s="84" t="s">
        <v>5110</v>
      </c>
      <c r="B654" s="85" t="s">
        <v>1326</v>
      </c>
      <c r="C654" s="51" t="s">
        <v>4032</v>
      </c>
      <c r="D654" s="72">
        <v>10146</v>
      </c>
      <c r="E654" s="24">
        <v>72</v>
      </c>
      <c r="F654" s="84" t="s">
        <v>5187</v>
      </c>
      <c r="G654" s="141">
        <v>4033558</v>
      </c>
      <c r="H654" s="51">
        <v>19</v>
      </c>
      <c r="I654" s="51">
        <f t="shared" si="14"/>
        <v>0.2638888888888889</v>
      </c>
    </row>
    <row r="655" spans="1:9" ht="79.2" x14ac:dyDescent="0.25">
      <c r="A655" s="84" t="s">
        <v>5111</v>
      </c>
      <c r="B655" s="85" t="s">
        <v>1327</v>
      </c>
      <c r="C655" s="51" t="s">
        <v>4032</v>
      </c>
      <c r="D655" s="72">
        <v>10144</v>
      </c>
      <c r="E655" s="24">
        <v>72</v>
      </c>
      <c r="F655" s="84" t="s">
        <v>5187</v>
      </c>
      <c r="G655" s="141">
        <v>4033356</v>
      </c>
      <c r="H655" s="51">
        <v>19</v>
      </c>
      <c r="I655" s="51">
        <f t="shared" si="14"/>
        <v>0.2638888888888889</v>
      </c>
    </row>
    <row r="656" spans="1:9" ht="26.4" x14ac:dyDescent="0.25">
      <c r="A656" s="84" t="s">
        <v>5112</v>
      </c>
      <c r="B656" s="85" t="s">
        <v>89</v>
      </c>
      <c r="C656" s="51" t="s">
        <v>4051</v>
      </c>
      <c r="D656" s="72">
        <v>9281</v>
      </c>
      <c r="E656" s="24">
        <v>6</v>
      </c>
      <c r="F656" s="84" t="s">
        <v>5201</v>
      </c>
      <c r="G656" s="141">
        <v>9273012</v>
      </c>
      <c r="H656" s="51">
        <v>26.65</v>
      </c>
      <c r="I656" s="51">
        <f t="shared" si="14"/>
        <v>4.4416666666666664</v>
      </c>
    </row>
    <row r="657" spans="1:9" ht="26.4" x14ac:dyDescent="0.25">
      <c r="A657" s="84" t="s">
        <v>5113</v>
      </c>
      <c r="B657" s="85" t="s">
        <v>90</v>
      </c>
      <c r="C657" s="51" t="s">
        <v>4053</v>
      </c>
      <c r="D657" s="72">
        <v>4001270</v>
      </c>
      <c r="E657" s="24">
        <v>20</v>
      </c>
      <c r="F657" s="84" t="s">
        <v>5174</v>
      </c>
      <c r="G657" s="141">
        <v>9289025</v>
      </c>
      <c r="H657" s="51">
        <v>36.83</v>
      </c>
      <c r="I657" s="51">
        <f t="shared" si="14"/>
        <v>1.8414999999999999</v>
      </c>
    </row>
    <row r="658" spans="1:9" ht="26.4" x14ac:dyDescent="0.25">
      <c r="A658" s="84" t="s">
        <v>5114</v>
      </c>
      <c r="B658" s="85" t="s">
        <v>91</v>
      </c>
      <c r="C658" s="51" t="s">
        <v>4053</v>
      </c>
      <c r="D658" s="72">
        <v>4001271</v>
      </c>
      <c r="E658" s="24">
        <v>20</v>
      </c>
      <c r="F658" s="84" t="s">
        <v>5174</v>
      </c>
      <c r="G658" s="141">
        <v>9265000</v>
      </c>
      <c r="H658" s="51">
        <v>27.44</v>
      </c>
      <c r="I658" s="51">
        <f t="shared" si="14"/>
        <v>1.3720000000000001</v>
      </c>
    </row>
    <row r="659" spans="1:9" ht="105.6" x14ac:dyDescent="0.25">
      <c r="A659" s="84" t="s">
        <v>5115</v>
      </c>
      <c r="B659" s="85" t="s">
        <v>1211</v>
      </c>
      <c r="C659" s="51" t="s">
        <v>4054</v>
      </c>
      <c r="D659" s="72">
        <v>3010</v>
      </c>
      <c r="E659" s="24">
        <v>100</v>
      </c>
      <c r="F659" s="84" t="s">
        <v>5168</v>
      </c>
      <c r="G659" s="141">
        <v>9188947</v>
      </c>
      <c r="H659" s="51">
        <v>27.74</v>
      </c>
      <c r="I659" s="51">
        <f t="shared" si="14"/>
        <v>0.27739999999999998</v>
      </c>
    </row>
    <row r="660" spans="1:9" ht="39.6" x14ac:dyDescent="0.25">
      <c r="A660" s="84" t="s">
        <v>5116</v>
      </c>
      <c r="B660" s="84" t="s">
        <v>1210</v>
      </c>
      <c r="C660" s="51" t="s">
        <v>4054</v>
      </c>
      <c r="D660" s="72">
        <v>30110</v>
      </c>
      <c r="E660" s="24">
        <v>100</v>
      </c>
      <c r="F660" s="84" t="s">
        <v>5328</v>
      </c>
      <c r="G660" s="141">
        <v>9188951</v>
      </c>
      <c r="H660" s="51">
        <v>27.83</v>
      </c>
      <c r="I660" s="51">
        <f t="shared" si="14"/>
        <v>0.27829999999999999</v>
      </c>
    </row>
    <row r="661" spans="1:9" ht="26.4" x14ac:dyDescent="0.25">
      <c r="A661" s="84" t="s">
        <v>5117</v>
      </c>
      <c r="B661" s="84" t="s">
        <v>2401</v>
      </c>
      <c r="C661" s="51" t="s">
        <v>4054</v>
      </c>
      <c r="D661" s="72">
        <v>30410</v>
      </c>
      <c r="E661" s="24">
        <v>100</v>
      </c>
      <c r="F661" s="84" t="s">
        <v>5400</v>
      </c>
      <c r="G661" s="141">
        <v>1030015</v>
      </c>
      <c r="H661" s="51">
        <v>29.35</v>
      </c>
      <c r="I661" s="51">
        <f t="shared" si="14"/>
        <v>0.29350000000000004</v>
      </c>
    </row>
    <row r="662" spans="1:9" ht="39.6" x14ac:dyDescent="0.25">
      <c r="A662" s="84" t="s">
        <v>5118</v>
      </c>
      <c r="B662" s="84" t="s">
        <v>2402</v>
      </c>
      <c r="C662" s="51" t="s">
        <v>4054</v>
      </c>
      <c r="D662" s="72">
        <v>7051</v>
      </c>
      <c r="E662" s="24">
        <v>120</v>
      </c>
      <c r="F662" s="84" t="s">
        <v>5328</v>
      </c>
      <c r="G662" s="141">
        <v>9406497</v>
      </c>
      <c r="H662" s="51">
        <v>42.17</v>
      </c>
      <c r="I662" s="51">
        <f t="shared" si="14"/>
        <v>0.35141666666666665</v>
      </c>
    </row>
    <row r="663" spans="1:9" ht="26.4" x14ac:dyDescent="0.25">
      <c r="A663" s="84" t="s">
        <v>5119</v>
      </c>
      <c r="B663" s="84" t="s">
        <v>2403</v>
      </c>
      <c r="C663" s="51" t="s">
        <v>4054</v>
      </c>
      <c r="D663" s="72">
        <v>34153</v>
      </c>
      <c r="E663" s="24">
        <v>60</v>
      </c>
      <c r="F663" s="84" t="s">
        <v>5316</v>
      </c>
      <c r="G663" s="141">
        <v>9408700</v>
      </c>
      <c r="H663" s="51">
        <v>25.22</v>
      </c>
      <c r="I663" s="51">
        <f t="shared" si="14"/>
        <v>0.42033333333333334</v>
      </c>
    </row>
    <row r="664" spans="1:9" ht="39.6" x14ac:dyDescent="0.25">
      <c r="A664" s="84" t="s">
        <v>5120</v>
      </c>
      <c r="B664" s="84" t="s">
        <v>2404</v>
      </c>
      <c r="C664" s="51" t="s">
        <v>4054</v>
      </c>
      <c r="D664" s="72">
        <v>34173</v>
      </c>
      <c r="E664" s="24">
        <v>60</v>
      </c>
      <c r="F664" s="84" t="s">
        <v>5316</v>
      </c>
      <c r="G664" s="141">
        <v>9407360</v>
      </c>
      <c r="H664" s="51">
        <v>26.18</v>
      </c>
      <c r="I664" s="51">
        <f t="shared" si="14"/>
        <v>0.43633333333333335</v>
      </c>
    </row>
    <row r="665" spans="1:9" ht="118.8" x14ac:dyDescent="0.25">
      <c r="A665" s="84" t="s">
        <v>5121</v>
      </c>
      <c r="B665" s="85" t="s">
        <v>1212</v>
      </c>
      <c r="C665" s="51" t="s">
        <v>4054</v>
      </c>
      <c r="D665" s="72">
        <v>3014</v>
      </c>
      <c r="E665" s="24">
        <v>50</v>
      </c>
      <c r="F665" s="84" t="s">
        <v>5203</v>
      </c>
      <c r="G665" s="141">
        <v>9188996</v>
      </c>
      <c r="H665" s="51">
        <v>30.24</v>
      </c>
      <c r="I665" s="51">
        <f t="shared" si="14"/>
        <v>0.6048</v>
      </c>
    </row>
    <row r="666" spans="1:9" ht="39.6" x14ac:dyDescent="0.25">
      <c r="A666" s="84" t="s">
        <v>5122</v>
      </c>
      <c r="B666" s="84" t="s">
        <v>1213</v>
      </c>
      <c r="C666" s="51" t="s">
        <v>4054</v>
      </c>
      <c r="D666" s="72">
        <v>31012</v>
      </c>
      <c r="E666" s="24">
        <v>180</v>
      </c>
      <c r="F666" s="84" t="s">
        <v>5270</v>
      </c>
      <c r="G666" s="141">
        <v>9198999</v>
      </c>
      <c r="H666" s="51">
        <v>23.4</v>
      </c>
      <c r="I666" s="51">
        <f t="shared" si="14"/>
        <v>0.13</v>
      </c>
    </row>
    <row r="667" spans="1:9" ht="66" x14ac:dyDescent="0.25">
      <c r="A667" s="84" t="s">
        <v>5123</v>
      </c>
      <c r="B667" s="75" t="s">
        <v>5164</v>
      </c>
      <c r="C667" s="76" t="s">
        <v>4052</v>
      </c>
      <c r="D667" s="77">
        <v>1020</v>
      </c>
      <c r="E667" s="78">
        <v>144</v>
      </c>
      <c r="F667" s="74" t="s">
        <v>5401</v>
      </c>
      <c r="G667" s="142"/>
      <c r="H667" s="76">
        <v>56.77</v>
      </c>
      <c r="I667" s="76">
        <f t="shared" si="14"/>
        <v>0.39423611111111112</v>
      </c>
    </row>
    <row r="668" spans="1:9" ht="52.8" x14ac:dyDescent="0.25">
      <c r="A668" s="84" t="s">
        <v>5124</v>
      </c>
      <c r="B668" s="85" t="s">
        <v>5151</v>
      </c>
      <c r="C668" s="51" t="s">
        <v>4055</v>
      </c>
      <c r="D668" s="72" t="s">
        <v>4056</v>
      </c>
      <c r="E668" s="24">
        <v>200</v>
      </c>
      <c r="F668" s="84" t="s">
        <v>5402</v>
      </c>
      <c r="G668" s="141"/>
      <c r="H668" s="51">
        <v>14.3</v>
      </c>
      <c r="I668" s="51">
        <f t="shared" ref="I668:I731" si="15">H668/$E668</f>
        <v>7.1500000000000008E-2</v>
      </c>
    </row>
    <row r="669" spans="1:9" ht="66" x14ac:dyDescent="0.25">
      <c r="A669" s="84" t="s">
        <v>5125</v>
      </c>
      <c r="B669" s="85" t="s">
        <v>5153</v>
      </c>
      <c r="C669" s="51" t="s">
        <v>4057</v>
      </c>
      <c r="D669" s="72">
        <v>80732</v>
      </c>
      <c r="E669" s="24">
        <v>200</v>
      </c>
      <c r="F669" s="84" t="s">
        <v>5403</v>
      </c>
      <c r="G669" s="141"/>
      <c r="H669" s="51">
        <v>20.85</v>
      </c>
      <c r="I669" s="51">
        <f t="shared" si="15"/>
        <v>0.10425000000000001</v>
      </c>
    </row>
    <row r="670" spans="1:9" ht="39.6" x14ac:dyDescent="0.25">
      <c r="A670" s="84" t="s">
        <v>5126</v>
      </c>
      <c r="B670" s="75" t="s">
        <v>5165</v>
      </c>
      <c r="C670" s="76" t="s">
        <v>4052</v>
      </c>
      <c r="D670" s="77">
        <v>1050</v>
      </c>
      <c r="E670" s="78">
        <v>144</v>
      </c>
      <c r="F670" s="74" t="s">
        <v>5404</v>
      </c>
      <c r="G670" s="142"/>
      <c r="H670" s="76">
        <v>67.97</v>
      </c>
      <c r="I670" s="76">
        <f t="shared" si="15"/>
        <v>0.4720138888888889</v>
      </c>
    </row>
    <row r="671" spans="1:9" ht="52.8" x14ac:dyDescent="0.25">
      <c r="A671" s="84" t="s">
        <v>5609</v>
      </c>
      <c r="B671" s="84" t="s">
        <v>5152</v>
      </c>
      <c r="C671" s="51" t="s">
        <v>479</v>
      </c>
      <c r="D671" s="72" t="s">
        <v>5150</v>
      </c>
      <c r="E671" s="24">
        <v>200</v>
      </c>
      <c r="F671" s="84" t="s">
        <v>5405</v>
      </c>
      <c r="G671" s="141">
        <v>3113400</v>
      </c>
      <c r="H671" s="51">
        <v>17.82</v>
      </c>
      <c r="I671" s="51">
        <f t="shared" si="15"/>
        <v>8.9099999999999999E-2</v>
      </c>
    </row>
    <row r="672" spans="1:9" ht="39.6" x14ac:dyDescent="0.25">
      <c r="A672" s="84" t="s">
        <v>5610</v>
      </c>
      <c r="B672" s="74" t="s">
        <v>1284</v>
      </c>
      <c r="C672" s="76" t="s">
        <v>479</v>
      </c>
      <c r="D672" s="77">
        <v>7616</v>
      </c>
      <c r="E672" s="78">
        <v>168</v>
      </c>
      <c r="F672" s="74" t="s">
        <v>5406</v>
      </c>
      <c r="G672" s="142">
        <v>3113343</v>
      </c>
      <c r="H672" s="76">
        <v>16.29</v>
      </c>
      <c r="I672" s="76">
        <f t="shared" si="15"/>
        <v>9.6964285714285711E-2</v>
      </c>
    </row>
    <row r="673" spans="1:9" ht="26.4" x14ac:dyDescent="0.25">
      <c r="A673" s="84" t="s">
        <v>5611</v>
      </c>
      <c r="B673" s="75" t="s">
        <v>5159</v>
      </c>
      <c r="C673" s="76" t="s">
        <v>3481</v>
      </c>
      <c r="D673" s="77">
        <v>3212</v>
      </c>
      <c r="E673" s="78">
        <v>96</v>
      </c>
      <c r="F673" s="74" t="s">
        <v>5231</v>
      </c>
      <c r="G673" s="142"/>
      <c r="H673" s="76">
        <v>15.06</v>
      </c>
      <c r="I673" s="76">
        <f t="shared" si="15"/>
        <v>0.15687500000000001</v>
      </c>
    </row>
    <row r="674" spans="1:9" ht="26.4" x14ac:dyDescent="0.25">
      <c r="A674" s="84" t="s">
        <v>5612</v>
      </c>
      <c r="B674" s="66" t="s">
        <v>2463</v>
      </c>
      <c r="C674" s="51" t="s">
        <v>479</v>
      </c>
      <c r="D674" s="72">
        <v>28465</v>
      </c>
      <c r="E674" s="24">
        <v>288</v>
      </c>
      <c r="F674" s="84" t="s">
        <v>5231</v>
      </c>
      <c r="G674" s="141">
        <v>8971685</v>
      </c>
      <c r="H674" s="51">
        <v>29.77</v>
      </c>
      <c r="I674" s="51">
        <f t="shared" si="15"/>
        <v>0.10336805555555556</v>
      </c>
    </row>
    <row r="675" spans="1:9" ht="26.4" x14ac:dyDescent="0.25">
      <c r="A675" s="84" t="s">
        <v>5613</v>
      </c>
      <c r="B675" s="66" t="s">
        <v>2464</v>
      </c>
      <c r="C675" s="51" t="s">
        <v>479</v>
      </c>
      <c r="D675" s="72">
        <v>28466</v>
      </c>
      <c r="E675" s="24">
        <v>288</v>
      </c>
      <c r="F675" s="84" t="s">
        <v>5231</v>
      </c>
      <c r="G675" s="141">
        <v>8971686</v>
      </c>
      <c r="H675" s="51">
        <v>39.93</v>
      </c>
      <c r="I675" s="51">
        <f t="shared" si="15"/>
        <v>0.13864583333333333</v>
      </c>
    </row>
    <row r="676" spans="1:9" ht="26.4" x14ac:dyDescent="0.25">
      <c r="A676" s="84" t="s">
        <v>5614</v>
      </c>
      <c r="B676" s="66" t="s">
        <v>2465</v>
      </c>
      <c r="C676" s="51" t="s">
        <v>479</v>
      </c>
      <c r="D676" s="72">
        <v>28464</v>
      </c>
      <c r="E676" s="24">
        <v>144</v>
      </c>
      <c r="F676" s="84" t="s">
        <v>5231</v>
      </c>
      <c r="G676" s="141">
        <v>8971687</v>
      </c>
      <c r="H676" s="51">
        <v>30.78</v>
      </c>
      <c r="I676" s="51">
        <f t="shared" si="15"/>
        <v>0.21375</v>
      </c>
    </row>
    <row r="677" spans="1:9" ht="39.6" x14ac:dyDescent="0.25">
      <c r="A677" s="84" t="s">
        <v>5615</v>
      </c>
      <c r="B677" s="66" t="s">
        <v>5154</v>
      </c>
      <c r="C677" s="51" t="s">
        <v>479</v>
      </c>
      <c r="D677" s="72">
        <v>7381</v>
      </c>
      <c r="E677" s="24">
        <v>200</v>
      </c>
      <c r="F677" s="84" t="s">
        <v>5405</v>
      </c>
      <c r="G677" s="141">
        <v>3113341</v>
      </c>
      <c r="H677" s="51">
        <v>10.88</v>
      </c>
      <c r="I677" s="51">
        <f t="shared" si="15"/>
        <v>5.4400000000000004E-2</v>
      </c>
    </row>
    <row r="678" spans="1:9" ht="26.4" x14ac:dyDescent="0.25">
      <c r="A678" s="84" t="s">
        <v>5616</v>
      </c>
      <c r="B678" s="75" t="s">
        <v>5159</v>
      </c>
      <c r="C678" s="76" t="s">
        <v>3481</v>
      </c>
      <c r="D678" s="77">
        <v>2002</v>
      </c>
      <c r="E678" s="78">
        <v>864</v>
      </c>
      <c r="F678" s="74" t="s">
        <v>5407</v>
      </c>
      <c r="G678" s="142">
        <v>8972137</v>
      </c>
      <c r="H678" s="76">
        <v>17.2</v>
      </c>
      <c r="I678" s="76">
        <f t="shared" si="15"/>
        <v>1.9907407407407405E-2</v>
      </c>
    </row>
    <row r="679" spans="1:9" ht="105.6" x14ac:dyDescent="0.25">
      <c r="A679" s="84" t="s">
        <v>5617</v>
      </c>
      <c r="B679" s="85" t="s">
        <v>1508</v>
      </c>
      <c r="C679" s="51" t="s">
        <v>3481</v>
      </c>
      <c r="D679" s="72">
        <v>3206</v>
      </c>
      <c r="E679" s="24">
        <v>288</v>
      </c>
      <c r="F679" s="84" t="s">
        <v>5408</v>
      </c>
      <c r="G679" s="141">
        <v>8979191</v>
      </c>
      <c r="H679" s="51">
        <v>20.87</v>
      </c>
      <c r="I679" s="51">
        <f t="shared" si="15"/>
        <v>7.2465277777777781E-2</v>
      </c>
    </row>
    <row r="680" spans="1:9" ht="52.8" x14ac:dyDescent="0.25">
      <c r="A680" s="84" t="s">
        <v>5618</v>
      </c>
      <c r="B680" s="85" t="s">
        <v>5155</v>
      </c>
      <c r="C680" s="51" t="s">
        <v>3481</v>
      </c>
      <c r="D680" s="72">
        <v>3208</v>
      </c>
      <c r="E680" s="24">
        <v>144</v>
      </c>
      <c r="F680" s="84" t="s">
        <v>5408</v>
      </c>
      <c r="G680" s="141">
        <v>8979899</v>
      </c>
      <c r="H680" s="51">
        <v>14.53</v>
      </c>
      <c r="I680" s="51">
        <f t="shared" si="15"/>
        <v>0.10090277777777777</v>
      </c>
    </row>
    <row r="681" spans="1:9" ht="26.4" x14ac:dyDescent="0.25">
      <c r="A681" s="84" t="s">
        <v>5619</v>
      </c>
      <c r="B681" s="74" t="s">
        <v>1510</v>
      </c>
      <c r="C681" s="76" t="s">
        <v>3481</v>
      </c>
      <c r="D681" s="77">
        <v>4300</v>
      </c>
      <c r="E681" s="78">
        <v>200</v>
      </c>
      <c r="F681" s="74" t="s">
        <v>5402</v>
      </c>
      <c r="G681" s="142"/>
      <c r="H681" s="76">
        <v>11.93</v>
      </c>
      <c r="I681" s="76">
        <f t="shared" si="15"/>
        <v>5.9650000000000002E-2</v>
      </c>
    </row>
    <row r="682" spans="1:9" ht="26.4" x14ac:dyDescent="0.25">
      <c r="A682" s="84" t="s">
        <v>5620</v>
      </c>
      <c r="B682" s="75" t="s">
        <v>5160</v>
      </c>
      <c r="C682" s="76" t="s">
        <v>3481</v>
      </c>
      <c r="D682" s="77">
        <v>4004</v>
      </c>
      <c r="E682" s="78">
        <v>6</v>
      </c>
      <c r="F682" s="74" t="s">
        <v>5190</v>
      </c>
      <c r="G682" s="142">
        <v>3800083</v>
      </c>
      <c r="H682" s="76">
        <v>8.52</v>
      </c>
      <c r="I682" s="76">
        <f t="shared" si="15"/>
        <v>1.42</v>
      </c>
    </row>
    <row r="683" spans="1:9" ht="52.8" x14ac:dyDescent="0.25">
      <c r="A683" s="84" t="s">
        <v>5621</v>
      </c>
      <c r="B683" s="75" t="s">
        <v>5162</v>
      </c>
      <c r="C683" s="76" t="s">
        <v>3481</v>
      </c>
      <c r="D683" s="77">
        <v>4002</v>
      </c>
      <c r="E683" s="78">
        <v>12</v>
      </c>
      <c r="F683" s="74" t="s">
        <v>5190</v>
      </c>
      <c r="G683" s="142">
        <v>4172117</v>
      </c>
      <c r="H683" s="76">
        <v>14.05</v>
      </c>
      <c r="I683" s="76">
        <f t="shared" si="15"/>
        <v>1.1708333333333334</v>
      </c>
    </row>
    <row r="684" spans="1:9" ht="52.8" x14ac:dyDescent="0.25">
      <c r="A684" s="84" t="s">
        <v>5622</v>
      </c>
      <c r="B684" s="75" t="s">
        <v>5163</v>
      </c>
      <c r="C684" s="76" t="s">
        <v>3481</v>
      </c>
      <c r="D684" s="77">
        <v>4001</v>
      </c>
      <c r="E684" s="78">
        <v>6</v>
      </c>
      <c r="F684" s="74" t="s">
        <v>5409</v>
      </c>
      <c r="G684" s="142">
        <v>8971677</v>
      </c>
      <c r="H684" s="76">
        <v>8.36</v>
      </c>
      <c r="I684" s="76">
        <f t="shared" si="15"/>
        <v>1.3933333333333333</v>
      </c>
    </row>
    <row r="685" spans="1:9" ht="52.8" x14ac:dyDescent="0.25">
      <c r="A685" s="84" t="s">
        <v>5623</v>
      </c>
      <c r="B685" s="74" t="s">
        <v>5161</v>
      </c>
      <c r="C685" s="76" t="s">
        <v>3481</v>
      </c>
      <c r="D685" s="77">
        <v>4000</v>
      </c>
      <c r="E685" s="78">
        <v>6</v>
      </c>
      <c r="F685" s="74" t="s">
        <v>5190</v>
      </c>
      <c r="G685" s="142">
        <v>3113215</v>
      </c>
      <c r="H685" s="76">
        <v>8.36</v>
      </c>
      <c r="I685" s="76">
        <f t="shared" si="15"/>
        <v>1.3933333333333333</v>
      </c>
    </row>
    <row r="686" spans="1:9" ht="39.6" x14ac:dyDescent="0.25">
      <c r="A686" s="84" t="s">
        <v>5624</v>
      </c>
      <c r="B686" s="74" t="s">
        <v>5166</v>
      </c>
      <c r="C686" s="76" t="s">
        <v>479</v>
      </c>
      <c r="D686" s="77">
        <v>8641</v>
      </c>
      <c r="E686" s="78">
        <v>12</v>
      </c>
      <c r="F686" s="74" t="s">
        <v>5276</v>
      </c>
      <c r="G686" s="142">
        <v>3113146</v>
      </c>
      <c r="H686" s="76">
        <v>19.93</v>
      </c>
      <c r="I686" s="76">
        <f t="shared" si="15"/>
        <v>1.6608333333333334</v>
      </c>
    </row>
    <row r="687" spans="1:9" ht="26.4" x14ac:dyDescent="0.25">
      <c r="A687" s="84" t="s">
        <v>5625</v>
      </c>
      <c r="B687" s="75" t="s">
        <v>5167</v>
      </c>
      <c r="C687" s="76" t="s">
        <v>479</v>
      </c>
      <c r="D687" s="77">
        <v>8618</v>
      </c>
      <c r="E687" s="78">
        <v>12</v>
      </c>
      <c r="F687" s="74" t="s">
        <v>5190</v>
      </c>
      <c r="G687" s="142">
        <v>3113143</v>
      </c>
      <c r="H687" s="76">
        <v>19.93</v>
      </c>
      <c r="I687" s="76">
        <f t="shared" si="15"/>
        <v>1.6608333333333334</v>
      </c>
    </row>
    <row r="688" spans="1:9" ht="39.6" x14ac:dyDescent="0.25">
      <c r="A688" s="84" t="s">
        <v>5626</v>
      </c>
      <c r="B688" s="74" t="s">
        <v>1513</v>
      </c>
      <c r="C688" s="76" t="s">
        <v>3481</v>
      </c>
      <c r="D688" s="77">
        <v>3206</v>
      </c>
      <c r="E688" s="78">
        <v>288</v>
      </c>
      <c r="F688" s="74" t="s">
        <v>5408</v>
      </c>
      <c r="G688" s="142">
        <v>8979191</v>
      </c>
      <c r="H688" s="76">
        <v>20.87</v>
      </c>
      <c r="I688" s="76">
        <f t="shared" si="15"/>
        <v>7.2465277777777781E-2</v>
      </c>
    </row>
    <row r="689" spans="1:9" ht="52.8" x14ac:dyDescent="0.25">
      <c r="A689" s="84" t="s">
        <v>5627</v>
      </c>
      <c r="B689" s="84" t="s">
        <v>5156</v>
      </c>
      <c r="C689" s="51" t="s">
        <v>3481</v>
      </c>
      <c r="D689" s="72">
        <v>3210</v>
      </c>
      <c r="E689" s="24">
        <v>144</v>
      </c>
      <c r="F689" s="84" t="s">
        <v>5410</v>
      </c>
      <c r="G689" s="141">
        <v>3111111</v>
      </c>
      <c r="H689" s="51">
        <v>17.72</v>
      </c>
      <c r="I689" s="51">
        <f t="shared" si="15"/>
        <v>0.12305555555555554</v>
      </c>
    </row>
    <row r="690" spans="1:9" ht="52.8" x14ac:dyDescent="0.25">
      <c r="A690" s="84" t="s">
        <v>5628</v>
      </c>
      <c r="B690" s="84" t="s">
        <v>5157</v>
      </c>
      <c r="C690" s="51" t="s">
        <v>3481</v>
      </c>
      <c r="D690" s="72">
        <v>3012</v>
      </c>
      <c r="E690" s="24">
        <v>96</v>
      </c>
      <c r="F690" s="84" t="s">
        <v>5231</v>
      </c>
      <c r="G690" s="141">
        <v>8971559</v>
      </c>
      <c r="H690" s="51">
        <v>14.6</v>
      </c>
      <c r="I690" s="51">
        <f t="shared" si="15"/>
        <v>0.15208333333333332</v>
      </c>
    </row>
    <row r="691" spans="1:9" ht="52.8" x14ac:dyDescent="0.25">
      <c r="A691" s="84" t="s">
        <v>5629</v>
      </c>
      <c r="B691" s="84" t="s">
        <v>5158</v>
      </c>
      <c r="C691" s="51" t="s">
        <v>3481</v>
      </c>
      <c r="D691" s="72">
        <v>3208</v>
      </c>
      <c r="E691" s="24">
        <v>144</v>
      </c>
      <c r="F691" s="84" t="s">
        <v>5408</v>
      </c>
      <c r="G691" s="141">
        <v>8979899</v>
      </c>
      <c r="H691" s="51">
        <v>14.53</v>
      </c>
      <c r="I691" s="51">
        <f t="shared" si="15"/>
        <v>0.10090277777777777</v>
      </c>
    </row>
    <row r="692" spans="1:9" ht="39.6" x14ac:dyDescent="0.25">
      <c r="A692" s="84" t="s">
        <v>5630</v>
      </c>
      <c r="B692" s="84" t="s">
        <v>1597</v>
      </c>
      <c r="C692" s="51" t="s">
        <v>3481</v>
      </c>
      <c r="D692" s="72">
        <v>3313</v>
      </c>
      <c r="E692" s="24">
        <v>96</v>
      </c>
      <c r="F692" s="84" t="s">
        <v>5231</v>
      </c>
      <c r="G692" s="141">
        <v>8974350</v>
      </c>
      <c r="H692" s="51">
        <v>17.47</v>
      </c>
      <c r="I692" s="51">
        <f t="shared" si="15"/>
        <v>0.18197916666666666</v>
      </c>
    </row>
    <row r="693" spans="1:9" ht="52.8" x14ac:dyDescent="0.25">
      <c r="A693" s="84" t="s">
        <v>5631</v>
      </c>
      <c r="B693" s="84" t="s">
        <v>2662</v>
      </c>
      <c r="C693" s="51" t="s">
        <v>3481</v>
      </c>
      <c r="D693" s="72">
        <v>3206</v>
      </c>
      <c r="E693" s="24">
        <v>288</v>
      </c>
      <c r="F693" s="84" t="s">
        <v>5408</v>
      </c>
      <c r="G693" s="141"/>
      <c r="H693" s="51">
        <v>20.87</v>
      </c>
      <c r="I693" s="51">
        <f t="shared" si="15"/>
        <v>7.2465277777777781E-2</v>
      </c>
    </row>
    <row r="694" spans="1:9" ht="39.6" x14ac:dyDescent="0.25">
      <c r="A694" s="84" t="s">
        <v>5632</v>
      </c>
      <c r="B694" s="84" t="s">
        <v>1598</v>
      </c>
      <c r="C694" s="51" t="s">
        <v>3481</v>
      </c>
      <c r="D694" s="72">
        <v>3312</v>
      </c>
      <c r="E694" s="24">
        <v>96</v>
      </c>
      <c r="F694" s="84" t="s">
        <v>5231</v>
      </c>
      <c r="G694" s="141">
        <v>8973032</v>
      </c>
      <c r="H694" s="51">
        <v>17.45</v>
      </c>
      <c r="I694" s="51">
        <f t="shared" si="15"/>
        <v>0.18177083333333333</v>
      </c>
    </row>
    <row r="695" spans="1:9" ht="105.6" x14ac:dyDescent="0.25">
      <c r="A695" s="84" t="s">
        <v>5633</v>
      </c>
      <c r="B695" s="85" t="s">
        <v>1509</v>
      </c>
      <c r="C695" s="51" t="s">
        <v>3481</v>
      </c>
      <c r="D695" s="72">
        <v>3212</v>
      </c>
      <c r="E695" s="24">
        <v>96</v>
      </c>
      <c r="F695" s="84" t="s">
        <v>5231</v>
      </c>
      <c r="G695" s="141">
        <v>8971581</v>
      </c>
      <c r="H695" s="51">
        <v>15.06</v>
      </c>
      <c r="I695" s="51">
        <f t="shared" si="15"/>
        <v>0.15687500000000001</v>
      </c>
    </row>
    <row r="696" spans="1:9" ht="66" x14ac:dyDescent="0.25">
      <c r="A696" s="84" t="s">
        <v>5634</v>
      </c>
      <c r="B696" s="85" t="s">
        <v>971</v>
      </c>
      <c r="C696" s="51" t="s">
        <v>389</v>
      </c>
      <c r="D696" s="72">
        <v>7822621</v>
      </c>
      <c r="E696" s="24">
        <v>72</v>
      </c>
      <c r="F696" s="84" t="s">
        <v>5411</v>
      </c>
      <c r="G696" s="141">
        <v>8972341</v>
      </c>
      <c r="H696" s="51">
        <v>19.489999999999998</v>
      </c>
      <c r="I696" s="51">
        <f t="shared" si="15"/>
        <v>0.2706944444444444</v>
      </c>
    </row>
    <row r="697" spans="1:9" ht="158.4" x14ac:dyDescent="0.25">
      <c r="A697" s="84" t="s">
        <v>5635</v>
      </c>
      <c r="B697" s="84" t="s">
        <v>2600</v>
      </c>
      <c r="C697" s="51" t="s">
        <v>4058</v>
      </c>
      <c r="D697" s="72" t="s">
        <v>4059</v>
      </c>
      <c r="E697" s="24">
        <v>144</v>
      </c>
      <c r="F697" s="84" t="s">
        <v>5401</v>
      </c>
      <c r="G697" s="141">
        <v>4335303</v>
      </c>
      <c r="H697" s="51">
        <v>71.989999999999995</v>
      </c>
      <c r="I697" s="51">
        <f t="shared" si="15"/>
        <v>0.49993055555555554</v>
      </c>
    </row>
    <row r="698" spans="1:9" ht="132" x14ac:dyDescent="0.25">
      <c r="A698" s="84" t="s">
        <v>5636</v>
      </c>
      <c r="B698" s="85" t="s">
        <v>972</v>
      </c>
      <c r="C698" s="51" t="s">
        <v>4060</v>
      </c>
      <c r="D698" s="72">
        <v>3352</v>
      </c>
      <c r="E698" s="24">
        <v>12</v>
      </c>
      <c r="F698" s="84" t="s">
        <v>5361</v>
      </c>
      <c r="G698" s="141">
        <v>9230064</v>
      </c>
      <c r="H698" s="51">
        <v>27.28</v>
      </c>
      <c r="I698" s="51">
        <f t="shared" si="15"/>
        <v>2.2733333333333334</v>
      </c>
    </row>
    <row r="699" spans="1:9" ht="39.6" x14ac:dyDescent="0.25">
      <c r="A699" s="84" t="s">
        <v>5637</v>
      </c>
      <c r="B699" s="84" t="s">
        <v>1166</v>
      </c>
      <c r="C699" s="51" t="s">
        <v>4061</v>
      </c>
      <c r="D699" s="72">
        <v>40010920</v>
      </c>
      <c r="E699" s="24">
        <v>48</v>
      </c>
      <c r="F699" s="84" t="s">
        <v>5231</v>
      </c>
      <c r="G699" s="141">
        <v>9246500</v>
      </c>
      <c r="H699" s="51">
        <v>20.38</v>
      </c>
      <c r="I699" s="51">
        <f t="shared" si="15"/>
        <v>0.42458333333333331</v>
      </c>
    </row>
    <row r="700" spans="1:9" ht="39.6" x14ac:dyDescent="0.25">
      <c r="A700" s="84" t="s">
        <v>5638</v>
      </c>
      <c r="B700" s="84" t="s">
        <v>2676</v>
      </c>
      <c r="C700" s="51" t="s">
        <v>4062</v>
      </c>
      <c r="D700" s="72">
        <v>6073</v>
      </c>
      <c r="E700" s="24">
        <v>70</v>
      </c>
      <c r="F700" s="84" t="s">
        <v>5412</v>
      </c>
      <c r="G700" s="141">
        <v>8917010</v>
      </c>
      <c r="H700" s="51">
        <v>34.11</v>
      </c>
      <c r="I700" s="51">
        <f t="shared" si="15"/>
        <v>0.48728571428571427</v>
      </c>
    </row>
    <row r="701" spans="1:9" ht="132" x14ac:dyDescent="0.25">
      <c r="A701" s="84" t="s">
        <v>5639</v>
      </c>
      <c r="B701" s="84" t="s">
        <v>2613</v>
      </c>
      <c r="C701" s="51" t="s">
        <v>4063</v>
      </c>
      <c r="D701" s="72">
        <v>2566</v>
      </c>
      <c r="E701" s="24">
        <v>160</v>
      </c>
      <c r="F701" s="84" t="s">
        <v>5187</v>
      </c>
      <c r="G701" s="141">
        <v>0</v>
      </c>
      <c r="H701" s="51">
        <v>54.26</v>
      </c>
      <c r="I701" s="51">
        <f t="shared" si="15"/>
        <v>0.33912500000000001</v>
      </c>
    </row>
    <row r="702" spans="1:9" ht="66" x14ac:dyDescent="0.25">
      <c r="A702" s="84" t="s">
        <v>5640</v>
      </c>
      <c r="B702" s="84" t="s">
        <v>2617</v>
      </c>
      <c r="C702" s="51" t="s">
        <v>4064</v>
      </c>
      <c r="D702" s="72">
        <v>99829670</v>
      </c>
      <c r="E702" s="24">
        <v>192</v>
      </c>
      <c r="F702" s="84" t="s">
        <v>5413</v>
      </c>
      <c r="G702" s="141">
        <v>0</v>
      </c>
      <c r="H702" s="51">
        <v>22.82</v>
      </c>
      <c r="I702" s="51">
        <f t="shared" si="15"/>
        <v>0.11885416666666666</v>
      </c>
    </row>
    <row r="703" spans="1:9" ht="39.6" x14ac:dyDescent="0.25">
      <c r="A703" s="84" t="s">
        <v>5641</v>
      </c>
      <c r="B703" s="84" t="s">
        <v>1176</v>
      </c>
      <c r="C703" s="51" t="s">
        <v>4065</v>
      </c>
      <c r="D703" s="72">
        <v>10520310</v>
      </c>
      <c r="E703" s="24">
        <v>120</v>
      </c>
      <c r="F703" s="84" t="s">
        <v>5414</v>
      </c>
      <c r="G703" s="141">
        <v>9240146</v>
      </c>
      <c r="H703" s="51">
        <v>29.13</v>
      </c>
      <c r="I703" s="51">
        <f t="shared" si="15"/>
        <v>0.24274999999999999</v>
      </c>
    </row>
    <row r="704" spans="1:9" ht="39.6" x14ac:dyDescent="0.25">
      <c r="A704" s="84" t="s">
        <v>5642</v>
      </c>
      <c r="B704" s="84" t="s">
        <v>1165</v>
      </c>
      <c r="C704" s="51" t="s">
        <v>4061</v>
      </c>
      <c r="D704" s="72">
        <v>40028350</v>
      </c>
      <c r="E704" s="24">
        <v>96</v>
      </c>
      <c r="F704" s="84" t="s">
        <v>5415</v>
      </c>
      <c r="G704" s="141">
        <v>9245127</v>
      </c>
      <c r="H704" s="51">
        <v>22.83</v>
      </c>
      <c r="I704" s="51">
        <f t="shared" si="15"/>
        <v>0.23781249999999998</v>
      </c>
    </row>
    <row r="705" spans="1:9" ht="118.8" x14ac:dyDescent="0.25">
      <c r="A705" s="84" t="s">
        <v>5643</v>
      </c>
      <c r="B705" s="85" t="s">
        <v>973</v>
      </c>
      <c r="C705" s="51" t="s">
        <v>4061</v>
      </c>
      <c r="D705" s="72">
        <v>40028080</v>
      </c>
      <c r="E705" s="24">
        <v>64</v>
      </c>
      <c r="F705" s="84" t="s">
        <v>5416</v>
      </c>
      <c r="G705" s="141">
        <v>9246545</v>
      </c>
      <c r="H705" s="51">
        <v>23.5</v>
      </c>
      <c r="I705" s="51">
        <f t="shared" si="15"/>
        <v>0.3671875</v>
      </c>
    </row>
    <row r="706" spans="1:9" ht="132" x14ac:dyDescent="0.25">
      <c r="A706" s="84" t="s">
        <v>5644</v>
      </c>
      <c r="B706" s="85" t="s">
        <v>974</v>
      </c>
      <c r="C706" s="51" t="s">
        <v>4060</v>
      </c>
      <c r="D706" s="72">
        <v>472</v>
      </c>
      <c r="E706" s="24">
        <v>120</v>
      </c>
      <c r="F706" s="84" t="s">
        <v>5319</v>
      </c>
      <c r="G706" s="141">
        <v>9230028</v>
      </c>
      <c r="H706" s="51">
        <v>21.34</v>
      </c>
      <c r="I706" s="51">
        <f t="shared" si="15"/>
        <v>0.17783333333333334</v>
      </c>
    </row>
    <row r="707" spans="1:9" ht="39.6" x14ac:dyDescent="0.25">
      <c r="A707" s="84" t="s">
        <v>5645</v>
      </c>
      <c r="B707" s="84" t="s">
        <v>1097</v>
      </c>
      <c r="C707" s="51" t="s">
        <v>4060</v>
      </c>
      <c r="D707" s="72">
        <v>425</v>
      </c>
      <c r="E707" s="24">
        <v>144</v>
      </c>
      <c r="F707" s="84" t="s">
        <v>5193</v>
      </c>
      <c r="G707" s="141">
        <v>9230067</v>
      </c>
      <c r="H707" s="51">
        <v>25.65</v>
      </c>
      <c r="I707" s="51">
        <f t="shared" si="15"/>
        <v>0.17812499999999998</v>
      </c>
    </row>
    <row r="708" spans="1:9" ht="39.6" x14ac:dyDescent="0.25">
      <c r="A708" s="84" t="s">
        <v>5646</v>
      </c>
      <c r="B708" s="84" t="s">
        <v>513</v>
      </c>
      <c r="C708" s="51" t="s">
        <v>4060</v>
      </c>
      <c r="D708" s="72">
        <v>4049</v>
      </c>
      <c r="E708" s="24">
        <v>72</v>
      </c>
      <c r="F708" s="84" t="s">
        <v>5176</v>
      </c>
      <c r="G708" s="141">
        <v>9230054</v>
      </c>
      <c r="H708" s="51">
        <v>25.9</v>
      </c>
      <c r="I708" s="51">
        <f t="shared" si="15"/>
        <v>0.35972222222222222</v>
      </c>
    </row>
    <row r="709" spans="1:9" ht="132" x14ac:dyDescent="0.25">
      <c r="A709" s="84" t="s">
        <v>5647</v>
      </c>
      <c r="B709" s="85" t="s">
        <v>975</v>
      </c>
      <c r="C709" s="51" t="s">
        <v>4027</v>
      </c>
      <c r="D709" s="72">
        <v>319</v>
      </c>
      <c r="E709" s="24">
        <v>36</v>
      </c>
      <c r="F709" s="84" t="s">
        <v>5307</v>
      </c>
      <c r="G709" s="141">
        <v>9341265</v>
      </c>
      <c r="H709" s="51">
        <v>13.87</v>
      </c>
      <c r="I709" s="51">
        <f t="shared" si="15"/>
        <v>0.38527777777777777</v>
      </c>
    </row>
    <row r="710" spans="1:9" ht="39.6" x14ac:dyDescent="0.25">
      <c r="A710" s="84" t="s">
        <v>5648</v>
      </c>
      <c r="B710" s="84" t="s">
        <v>1039</v>
      </c>
      <c r="C710" s="51" t="s">
        <v>4060</v>
      </c>
      <c r="D710" s="72">
        <v>4005</v>
      </c>
      <c r="E710" s="24">
        <v>160</v>
      </c>
      <c r="F710" s="84" t="s">
        <v>5230</v>
      </c>
      <c r="G710" s="141">
        <v>9400042</v>
      </c>
      <c r="H710" s="51">
        <v>30.28</v>
      </c>
      <c r="I710" s="51">
        <f t="shared" si="15"/>
        <v>0.18925</v>
      </c>
    </row>
    <row r="711" spans="1:9" ht="39.6" x14ac:dyDescent="0.25">
      <c r="A711" s="84" t="s">
        <v>5649</v>
      </c>
      <c r="B711" s="85" t="s">
        <v>977</v>
      </c>
      <c r="C711" s="51" t="s">
        <v>3908</v>
      </c>
      <c r="D711" s="72">
        <v>202</v>
      </c>
      <c r="E711" s="24">
        <v>60</v>
      </c>
      <c r="F711" s="84" t="s">
        <v>5417</v>
      </c>
      <c r="G711" s="141">
        <v>9181120</v>
      </c>
      <c r="H711" s="51">
        <v>15.9</v>
      </c>
      <c r="I711" s="51">
        <f t="shared" si="15"/>
        <v>0.26500000000000001</v>
      </c>
    </row>
    <row r="712" spans="1:9" ht="39.6" x14ac:dyDescent="0.25">
      <c r="A712" s="84" t="s">
        <v>5650</v>
      </c>
      <c r="B712" s="84" t="s">
        <v>1040</v>
      </c>
      <c r="C712" s="51" t="s">
        <v>4060</v>
      </c>
      <c r="D712" s="72">
        <v>3474</v>
      </c>
      <c r="E712" s="24">
        <v>120</v>
      </c>
      <c r="F712" s="84" t="s">
        <v>5315</v>
      </c>
      <c r="G712" s="141">
        <v>9230016</v>
      </c>
      <c r="H712" s="51">
        <v>19.760000000000002</v>
      </c>
      <c r="I712" s="51">
        <f t="shared" si="15"/>
        <v>0.16466666666666668</v>
      </c>
    </row>
    <row r="713" spans="1:9" ht="39.6" x14ac:dyDescent="0.25">
      <c r="A713" s="84" t="s">
        <v>5651</v>
      </c>
      <c r="B713" s="85" t="s">
        <v>978</v>
      </c>
      <c r="C713" s="51" t="s">
        <v>3908</v>
      </c>
      <c r="D713" s="72">
        <v>414</v>
      </c>
      <c r="E713" s="24">
        <v>60</v>
      </c>
      <c r="F713" s="84" t="s">
        <v>5181</v>
      </c>
      <c r="G713" s="141">
        <v>9185687</v>
      </c>
      <c r="H713" s="51">
        <v>19.41</v>
      </c>
      <c r="I713" s="51">
        <f t="shared" si="15"/>
        <v>0.32350000000000001</v>
      </c>
    </row>
    <row r="714" spans="1:9" ht="26.4" x14ac:dyDescent="0.25">
      <c r="A714" s="84" t="s">
        <v>5652</v>
      </c>
      <c r="B714" s="84" t="s">
        <v>2406</v>
      </c>
      <c r="C714" s="51" t="s">
        <v>4054</v>
      </c>
      <c r="D714" s="72">
        <v>40023511</v>
      </c>
      <c r="E714" s="24">
        <v>50</v>
      </c>
      <c r="F714" s="84" t="s">
        <v>5418</v>
      </c>
      <c r="G714" s="141">
        <v>9180014</v>
      </c>
      <c r="H714" s="51">
        <v>33.19</v>
      </c>
      <c r="I714" s="51">
        <f t="shared" si="15"/>
        <v>0.66379999999999995</v>
      </c>
    </row>
    <row r="715" spans="1:9" ht="26.4" x14ac:dyDescent="0.25">
      <c r="A715" s="84" t="s">
        <v>5653</v>
      </c>
      <c r="B715" s="84" t="s">
        <v>2407</v>
      </c>
      <c r="C715" s="51" t="s">
        <v>4054</v>
      </c>
      <c r="D715" s="72">
        <v>41112</v>
      </c>
      <c r="E715" s="24">
        <v>100</v>
      </c>
      <c r="F715" s="84" t="s">
        <v>5394</v>
      </c>
      <c r="G715" s="141">
        <v>9180017</v>
      </c>
      <c r="H715" s="51">
        <v>44.46</v>
      </c>
      <c r="I715" s="51">
        <f t="shared" si="15"/>
        <v>0.4446</v>
      </c>
    </row>
    <row r="716" spans="1:9" ht="39.6" x14ac:dyDescent="0.25">
      <c r="A716" s="84" t="s">
        <v>5654</v>
      </c>
      <c r="B716" s="85" t="s">
        <v>1553</v>
      </c>
      <c r="C716" s="51" t="s">
        <v>4066</v>
      </c>
      <c r="D716" s="72">
        <v>3321</v>
      </c>
      <c r="E716" s="24">
        <v>100</v>
      </c>
      <c r="F716" s="84" t="s">
        <v>5401</v>
      </c>
      <c r="G716" s="141">
        <v>9188939</v>
      </c>
      <c r="H716" s="51">
        <v>38.17</v>
      </c>
      <c r="I716" s="51">
        <f t="shared" si="15"/>
        <v>0.38170000000000004</v>
      </c>
    </row>
    <row r="717" spans="1:9" ht="39.6" x14ac:dyDescent="0.25">
      <c r="A717" s="84" t="s">
        <v>5655</v>
      </c>
      <c r="B717" s="85" t="s">
        <v>991</v>
      </c>
      <c r="C717" s="51" t="s">
        <v>4049</v>
      </c>
      <c r="D717" s="72">
        <v>41315</v>
      </c>
      <c r="E717" s="24">
        <v>48</v>
      </c>
      <c r="F717" s="84" t="s">
        <v>5399</v>
      </c>
      <c r="G717" s="141">
        <v>0</v>
      </c>
      <c r="H717" s="51">
        <v>17.23</v>
      </c>
      <c r="I717" s="51">
        <f t="shared" si="15"/>
        <v>0.35895833333333332</v>
      </c>
    </row>
    <row r="718" spans="1:9" ht="39.6" x14ac:dyDescent="0.25">
      <c r="A718" s="84" t="s">
        <v>5656</v>
      </c>
      <c r="B718" s="84" t="s">
        <v>1098</v>
      </c>
      <c r="C718" s="51" t="s">
        <v>4031</v>
      </c>
      <c r="D718" s="72">
        <v>530</v>
      </c>
      <c r="E718" s="24">
        <v>120</v>
      </c>
      <c r="F718" s="84" t="s">
        <v>5230</v>
      </c>
      <c r="G718" s="141">
        <v>9235167</v>
      </c>
      <c r="H718" s="51">
        <v>32.96</v>
      </c>
      <c r="I718" s="51">
        <f t="shared" si="15"/>
        <v>0.27466666666666667</v>
      </c>
    </row>
    <row r="719" spans="1:9" ht="39.6" x14ac:dyDescent="0.25">
      <c r="A719" s="84" t="s">
        <v>5657</v>
      </c>
      <c r="B719" s="85" t="s">
        <v>979</v>
      </c>
      <c r="C719" s="51" t="s">
        <v>3482</v>
      </c>
      <c r="D719" s="72">
        <v>403001</v>
      </c>
      <c r="E719" s="24">
        <v>300</v>
      </c>
      <c r="F719" s="84" t="s">
        <v>5270</v>
      </c>
      <c r="G719" s="141">
        <v>3736535</v>
      </c>
      <c r="H719" s="51">
        <v>37.31</v>
      </c>
      <c r="I719" s="51">
        <f t="shared" si="15"/>
        <v>0.12436666666666668</v>
      </c>
    </row>
    <row r="720" spans="1:9" ht="39.6" x14ac:dyDescent="0.25">
      <c r="A720" s="84" t="s">
        <v>5658</v>
      </c>
      <c r="B720" s="84" t="s">
        <v>1099</v>
      </c>
      <c r="C720" s="51" t="s">
        <v>4031</v>
      </c>
      <c r="D720" s="72">
        <v>519</v>
      </c>
      <c r="E720" s="24">
        <v>288</v>
      </c>
      <c r="F720" s="84" t="s">
        <v>5310</v>
      </c>
      <c r="G720" s="141">
        <v>9230026</v>
      </c>
      <c r="H720" s="51">
        <v>41.46</v>
      </c>
      <c r="I720" s="51">
        <f t="shared" si="15"/>
        <v>0.14395833333333333</v>
      </c>
    </row>
    <row r="721" spans="1:9" ht="39.6" x14ac:dyDescent="0.25">
      <c r="A721" s="84" t="s">
        <v>5659</v>
      </c>
      <c r="B721" s="85" t="s">
        <v>980</v>
      </c>
      <c r="C721" s="51" t="s">
        <v>114</v>
      </c>
      <c r="D721" s="72">
        <v>1670</v>
      </c>
      <c r="E721" s="24">
        <v>150</v>
      </c>
      <c r="F721" s="84" t="s">
        <v>5344</v>
      </c>
      <c r="G721" s="141">
        <v>3805512</v>
      </c>
      <c r="H721" s="51">
        <v>19.899999999999999</v>
      </c>
      <c r="I721" s="51">
        <f t="shared" si="15"/>
        <v>0.13266666666666665</v>
      </c>
    </row>
    <row r="722" spans="1:9" ht="39.6" x14ac:dyDescent="0.25">
      <c r="A722" s="84" t="s">
        <v>5660</v>
      </c>
      <c r="B722" s="85" t="s">
        <v>981</v>
      </c>
      <c r="C722" s="51" t="s">
        <v>380</v>
      </c>
      <c r="D722" s="72">
        <v>40239</v>
      </c>
      <c r="E722" s="24">
        <v>150</v>
      </c>
      <c r="F722" s="84" t="s">
        <v>5270</v>
      </c>
      <c r="G722" s="141">
        <v>3738945</v>
      </c>
      <c r="H722" s="51">
        <v>26.81</v>
      </c>
      <c r="I722" s="51">
        <f t="shared" si="15"/>
        <v>0.17873333333333333</v>
      </c>
    </row>
    <row r="723" spans="1:9" ht="39.6" x14ac:dyDescent="0.25">
      <c r="A723" s="84" t="s">
        <v>5661</v>
      </c>
      <c r="B723" s="84" t="s">
        <v>1101</v>
      </c>
      <c r="C723" s="51" t="s">
        <v>4031</v>
      </c>
      <c r="D723" s="72">
        <v>1605</v>
      </c>
      <c r="E723" s="24">
        <v>120</v>
      </c>
      <c r="F723" s="84" t="s">
        <v>5419</v>
      </c>
      <c r="G723" s="141">
        <v>9240041</v>
      </c>
      <c r="H723" s="51">
        <v>23.46</v>
      </c>
      <c r="I723" s="51">
        <f t="shared" si="15"/>
        <v>0.19550000000000001</v>
      </c>
    </row>
    <row r="724" spans="1:9" ht="39.6" x14ac:dyDescent="0.25">
      <c r="A724" s="84" t="s">
        <v>5662</v>
      </c>
      <c r="B724" s="85" t="s">
        <v>982</v>
      </c>
      <c r="C724" s="51" t="s">
        <v>380</v>
      </c>
      <c r="D724" s="72">
        <v>91822</v>
      </c>
      <c r="E724" s="24">
        <v>150</v>
      </c>
      <c r="F724" s="84" t="s">
        <v>5420</v>
      </c>
      <c r="G724" s="141">
        <v>3730052</v>
      </c>
      <c r="H724" s="51">
        <v>17.84</v>
      </c>
      <c r="I724" s="51">
        <f t="shared" si="15"/>
        <v>0.11893333333333334</v>
      </c>
    </row>
    <row r="725" spans="1:9" ht="52.8" x14ac:dyDescent="0.25">
      <c r="A725" s="84" t="s">
        <v>5663</v>
      </c>
      <c r="B725" s="84" t="s">
        <v>2685</v>
      </c>
      <c r="C725" s="51" t="s">
        <v>380</v>
      </c>
      <c r="D725" s="72">
        <v>55644</v>
      </c>
      <c r="E725" s="24">
        <v>210</v>
      </c>
      <c r="F725" s="84" t="s">
        <v>5270</v>
      </c>
      <c r="G725" s="141">
        <v>3738935</v>
      </c>
      <c r="H725" s="51">
        <v>40.82</v>
      </c>
      <c r="I725" s="51">
        <f t="shared" si="15"/>
        <v>0.19438095238095238</v>
      </c>
    </row>
    <row r="726" spans="1:9" ht="79.2" x14ac:dyDescent="0.25">
      <c r="A726" s="84" t="s">
        <v>5664</v>
      </c>
      <c r="B726" s="84" t="s">
        <v>2686</v>
      </c>
      <c r="C726" s="51" t="s">
        <v>471</v>
      </c>
      <c r="D726" s="72">
        <v>24518</v>
      </c>
      <c r="E726" s="24">
        <v>100</v>
      </c>
      <c r="F726" s="84" t="s">
        <v>5421</v>
      </c>
      <c r="G726" s="141">
        <v>3760067</v>
      </c>
      <c r="H726" s="51">
        <v>29.72</v>
      </c>
      <c r="I726" s="51">
        <f t="shared" si="15"/>
        <v>0.29719999999999996</v>
      </c>
    </row>
    <row r="727" spans="1:9" ht="66" x14ac:dyDescent="0.25">
      <c r="A727" s="84" t="s">
        <v>5665</v>
      </c>
      <c r="B727" s="84" t="s">
        <v>2688</v>
      </c>
      <c r="C727" s="51" t="s">
        <v>3501</v>
      </c>
      <c r="D727" s="72">
        <v>79263</v>
      </c>
      <c r="E727" s="24">
        <v>175</v>
      </c>
      <c r="F727" s="84" t="s">
        <v>5344</v>
      </c>
      <c r="G727" s="141">
        <v>3730002</v>
      </c>
      <c r="H727" s="51">
        <v>32.630000000000003</v>
      </c>
      <c r="I727" s="51">
        <f t="shared" si="15"/>
        <v>0.18645714285714288</v>
      </c>
    </row>
    <row r="728" spans="1:9" ht="105.6" x14ac:dyDescent="0.25">
      <c r="A728" s="84" t="s">
        <v>5666</v>
      </c>
      <c r="B728" s="84" t="s">
        <v>2689</v>
      </c>
      <c r="C728" s="51" t="s">
        <v>380</v>
      </c>
      <c r="D728" s="72">
        <v>91819</v>
      </c>
      <c r="E728" s="24">
        <v>150</v>
      </c>
      <c r="F728" s="84" t="s">
        <v>5420</v>
      </c>
      <c r="G728" s="141">
        <v>3730011</v>
      </c>
      <c r="H728" s="51">
        <v>17.84</v>
      </c>
      <c r="I728" s="51">
        <f t="shared" si="15"/>
        <v>0.11893333333333334</v>
      </c>
    </row>
    <row r="729" spans="1:9" ht="79.2" x14ac:dyDescent="0.25">
      <c r="A729" s="84" t="s">
        <v>5667</v>
      </c>
      <c r="B729" s="84" t="s">
        <v>2690</v>
      </c>
      <c r="C729" s="51" t="s">
        <v>114</v>
      </c>
      <c r="D729" s="72">
        <v>6834</v>
      </c>
      <c r="E729" s="24">
        <v>60</v>
      </c>
      <c r="F729" s="84" t="s">
        <v>5193</v>
      </c>
      <c r="G729" s="141">
        <v>3733136</v>
      </c>
      <c r="H729" s="51">
        <v>19.97</v>
      </c>
      <c r="I729" s="51">
        <f t="shared" si="15"/>
        <v>0.33283333333333331</v>
      </c>
    </row>
    <row r="730" spans="1:9" ht="39.6" x14ac:dyDescent="0.25">
      <c r="A730" s="84" t="s">
        <v>5668</v>
      </c>
      <c r="B730" s="84" t="s">
        <v>1102</v>
      </c>
      <c r="C730" s="51" t="s">
        <v>4031</v>
      </c>
      <c r="D730" s="72">
        <v>487</v>
      </c>
      <c r="E730" s="24">
        <v>120</v>
      </c>
      <c r="F730" s="84" t="s">
        <v>5230</v>
      </c>
      <c r="G730" s="141">
        <v>9230071</v>
      </c>
      <c r="H730" s="51">
        <v>22.88</v>
      </c>
      <c r="I730" s="51">
        <f t="shared" si="15"/>
        <v>0.19066666666666665</v>
      </c>
    </row>
    <row r="731" spans="1:9" ht="39.6" x14ac:dyDescent="0.25">
      <c r="A731" s="84" t="s">
        <v>5669</v>
      </c>
      <c r="B731" s="85" t="s">
        <v>983</v>
      </c>
      <c r="C731" s="51" t="s">
        <v>114</v>
      </c>
      <c r="D731" s="72">
        <v>1368</v>
      </c>
      <c r="E731" s="24">
        <v>200</v>
      </c>
      <c r="F731" s="84" t="s">
        <v>5422</v>
      </c>
      <c r="G731" s="141">
        <v>3736501</v>
      </c>
      <c r="H731" s="51">
        <v>12.04</v>
      </c>
      <c r="I731" s="51">
        <f t="shared" si="15"/>
        <v>6.0199999999999997E-2</v>
      </c>
    </row>
    <row r="732" spans="1:9" ht="39.6" x14ac:dyDescent="0.25">
      <c r="A732" s="84" t="s">
        <v>5670</v>
      </c>
      <c r="B732" s="84" t="s">
        <v>2499</v>
      </c>
      <c r="C732" s="51" t="s">
        <v>4031</v>
      </c>
      <c r="D732" s="72">
        <v>4062</v>
      </c>
      <c r="E732" s="24">
        <v>96</v>
      </c>
      <c r="F732" s="84" t="s">
        <v>5187</v>
      </c>
      <c r="G732" s="141">
        <v>4031508</v>
      </c>
      <c r="H732" s="51">
        <v>26.95</v>
      </c>
      <c r="I732" s="51">
        <f t="shared" ref="I732:I795" si="16">H732/$E732</f>
        <v>0.28072916666666664</v>
      </c>
    </row>
    <row r="733" spans="1:9" ht="66" x14ac:dyDescent="0.25">
      <c r="A733" s="84" t="s">
        <v>5671</v>
      </c>
      <c r="B733" s="85" t="s">
        <v>984</v>
      </c>
      <c r="C733" s="51" t="s">
        <v>114</v>
      </c>
      <c r="D733" s="72">
        <v>1400</v>
      </c>
      <c r="E733" s="24">
        <v>72</v>
      </c>
      <c r="F733" s="84" t="s">
        <v>5270</v>
      </c>
      <c r="G733" s="141">
        <v>3736510</v>
      </c>
      <c r="H733" s="51">
        <v>16.84</v>
      </c>
      <c r="I733" s="51">
        <f t="shared" si="16"/>
        <v>0.2338888888888889</v>
      </c>
    </row>
    <row r="734" spans="1:9" ht="39.6" x14ac:dyDescent="0.25">
      <c r="A734" s="84" t="s">
        <v>5672</v>
      </c>
      <c r="B734" s="84" t="s">
        <v>1103</v>
      </c>
      <c r="C734" s="51" t="s">
        <v>4031</v>
      </c>
      <c r="D734" s="72">
        <v>802</v>
      </c>
      <c r="E734" s="24">
        <v>144</v>
      </c>
      <c r="F734" s="84" t="s">
        <v>5328</v>
      </c>
      <c r="G734" s="141">
        <v>9180200</v>
      </c>
      <c r="H734" s="51">
        <v>22.46</v>
      </c>
      <c r="I734" s="51">
        <f t="shared" si="16"/>
        <v>0.15597222222222223</v>
      </c>
    </row>
    <row r="735" spans="1:9" ht="52.8" x14ac:dyDescent="0.25">
      <c r="A735" s="84" t="s">
        <v>5673</v>
      </c>
      <c r="B735" s="85" t="s">
        <v>985</v>
      </c>
      <c r="C735" s="51" t="s">
        <v>380</v>
      </c>
      <c r="D735" s="72">
        <v>45990</v>
      </c>
      <c r="E735" s="24">
        <v>1</v>
      </c>
      <c r="F735" s="84" t="s">
        <v>5423</v>
      </c>
      <c r="G735" s="141">
        <v>3780000</v>
      </c>
      <c r="H735" s="51">
        <v>20.73</v>
      </c>
      <c r="I735" s="51">
        <f t="shared" si="16"/>
        <v>20.73</v>
      </c>
    </row>
    <row r="736" spans="1:9" ht="52.8" x14ac:dyDescent="0.25">
      <c r="A736" s="84" t="s">
        <v>5674</v>
      </c>
      <c r="B736" s="84" t="s">
        <v>2498</v>
      </c>
      <c r="C736" s="51" t="s">
        <v>4031</v>
      </c>
      <c r="D736" s="72">
        <v>4061</v>
      </c>
      <c r="E736" s="24">
        <v>162</v>
      </c>
      <c r="F736" s="84" t="s">
        <v>5270</v>
      </c>
      <c r="G736" s="141">
        <v>9231027</v>
      </c>
      <c r="H736" s="51">
        <v>25.49</v>
      </c>
      <c r="I736" s="51">
        <f t="shared" si="16"/>
        <v>0.15734567901234567</v>
      </c>
    </row>
    <row r="737" spans="1:9" ht="39.6" x14ac:dyDescent="0.25">
      <c r="A737" s="84" t="s">
        <v>5675</v>
      </c>
      <c r="B737" s="85" t="s">
        <v>986</v>
      </c>
      <c r="C737" s="51" t="s">
        <v>380</v>
      </c>
      <c r="D737" s="72">
        <v>46046</v>
      </c>
      <c r="E737" s="24">
        <v>1</v>
      </c>
      <c r="F737" s="84" t="s">
        <v>5423</v>
      </c>
      <c r="G737" s="141">
        <v>3782020</v>
      </c>
      <c r="H737" s="51">
        <v>18.12</v>
      </c>
      <c r="I737" s="51">
        <f t="shared" si="16"/>
        <v>18.12</v>
      </c>
    </row>
    <row r="738" spans="1:9" ht="39.6" x14ac:dyDescent="0.25">
      <c r="A738" s="84" t="s">
        <v>5676</v>
      </c>
      <c r="B738" s="84" t="s">
        <v>1164</v>
      </c>
      <c r="C738" s="51" t="s">
        <v>4067</v>
      </c>
      <c r="D738" s="72">
        <v>3357</v>
      </c>
      <c r="E738" s="24">
        <v>12</v>
      </c>
      <c r="F738" s="84" t="s">
        <v>5361</v>
      </c>
      <c r="G738" s="141">
        <v>9236072</v>
      </c>
      <c r="H738" s="51">
        <v>27.19</v>
      </c>
      <c r="I738" s="51">
        <f t="shared" si="16"/>
        <v>2.2658333333333336</v>
      </c>
    </row>
    <row r="739" spans="1:9" ht="39.6" x14ac:dyDescent="0.25">
      <c r="A739" s="84" t="s">
        <v>5677</v>
      </c>
      <c r="B739" s="84" t="s">
        <v>1590</v>
      </c>
      <c r="C739" s="51" t="s">
        <v>389</v>
      </c>
      <c r="D739" s="72" t="s">
        <v>4068</v>
      </c>
      <c r="E739" s="24">
        <v>100</v>
      </c>
      <c r="F739" s="84" t="s">
        <v>5400</v>
      </c>
      <c r="G739" s="141">
        <v>9010069</v>
      </c>
      <c r="H739" s="51">
        <v>98.1</v>
      </c>
      <c r="I739" s="51">
        <f t="shared" si="16"/>
        <v>0.98099999999999998</v>
      </c>
    </row>
    <row r="740" spans="1:9" ht="66" x14ac:dyDescent="0.25">
      <c r="A740" s="84" t="s">
        <v>5678</v>
      </c>
      <c r="B740" s="85" t="s">
        <v>1224</v>
      </c>
      <c r="C740" s="51" t="s">
        <v>471</v>
      </c>
      <c r="D740" s="72">
        <v>196</v>
      </c>
      <c r="E740" s="24">
        <v>96</v>
      </c>
      <c r="F740" s="84" t="s">
        <v>5424</v>
      </c>
      <c r="G740" s="141">
        <v>6574503</v>
      </c>
      <c r="H740" s="51">
        <v>19.23</v>
      </c>
      <c r="I740" s="51">
        <f t="shared" si="16"/>
        <v>0.2003125</v>
      </c>
    </row>
    <row r="741" spans="1:9" ht="79.2" x14ac:dyDescent="0.25">
      <c r="A741" s="84" t="s">
        <v>5679</v>
      </c>
      <c r="B741" s="85" t="s">
        <v>1225</v>
      </c>
      <c r="C741" s="51" t="s">
        <v>471</v>
      </c>
      <c r="D741" s="72">
        <v>3596</v>
      </c>
      <c r="E741" s="24">
        <v>96</v>
      </c>
      <c r="F741" s="84" t="s">
        <v>5424</v>
      </c>
      <c r="G741" s="141">
        <v>6572465</v>
      </c>
      <c r="H741" s="51">
        <v>19.23</v>
      </c>
      <c r="I741" s="51">
        <f t="shared" si="16"/>
        <v>0.2003125</v>
      </c>
    </row>
    <row r="742" spans="1:9" ht="52.8" x14ac:dyDescent="0.25">
      <c r="A742" s="84" t="s">
        <v>5680</v>
      </c>
      <c r="B742" s="85" t="s">
        <v>1226</v>
      </c>
      <c r="C742" s="51" t="s">
        <v>471</v>
      </c>
      <c r="D742" s="72">
        <v>54998</v>
      </c>
      <c r="E742" s="24">
        <v>96</v>
      </c>
      <c r="F742" s="84" t="s">
        <v>5424</v>
      </c>
      <c r="G742" s="141">
        <v>6584450</v>
      </c>
      <c r="H742" s="51">
        <v>19.23</v>
      </c>
      <c r="I742" s="51">
        <f t="shared" si="16"/>
        <v>0.2003125</v>
      </c>
    </row>
    <row r="743" spans="1:9" ht="52.8" x14ac:dyDescent="0.25">
      <c r="A743" s="84" t="s">
        <v>5681</v>
      </c>
      <c r="B743" s="85" t="s">
        <v>1227</v>
      </c>
      <c r="C743" s="51" t="s">
        <v>471</v>
      </c>
      <c r="D743" s="72">
        <v>896</v>
      </c>
      <c r="E743" s="24">
        <v>96</v>
      </c>
      <c r="F743" s="84" t="s">
        <v>5424</v>
      </c>
      <c r="G743" s="141">
        <v>6573521</v>
      </c>
      <c r="H743" s="51">
        <v>19.23</v>
      </c>
      <c r="I743" s="51">
        <f t="shared" si="16"/>
        <v>0.2003125</v>
      </c>
    </row>
    <row r="744" spans="1:9" ht="39.6" x14ac:dyDescent="0.25">
      <c r="A744" s="84" t="s">
        <v>5682</v>
      </c>
      <c r="B744" s="84" t="s">
        <v>1228</v>
      </c>
      <c r="C744" s="51" t="s">
        <v>471</v>
      </c>
      <c r="D744" s="72">
        <v>1096</v>
      </c>
      <c r="E744" s="24">
        <v>96</v>
      </c>
      <c r="F744" s="84" t="s">
        <v>5424</v>
      </c>
      <c r="G744" s="141">
        <v>6571509</v>
      </c>
      <c r="H744" s="51">
        <v>19.23</v>
      </c>
      <c r="I744" s="51">
        <f t="shared" si="16"/>
        <v>0.2003125</v>
      </c>
    </row>
    <row r="745" spans="1:9" ht="92.4" x14ac:dyDescent="0.25">
      <c r="A745" s="84" t="s">
        <v>5683</v>
      </c>
      <c r="B745" s="85" t="s">
        <v>1229</v>
      </c>
      <c r="C745" s="51" t="s">
        <v>471</v>
      </c>
      <c r="D745" s="72">
        <v>4996</v>
      </c>
      <c r="E745" s="24">
        <v>96</v>
      </c>
      <c r="F745" s="84" t="s">
        <v>5424</v>
      </c>
      <c r="G745" s="141">
        <v>6571236</v>
      </c>
      <c r="H745" s="51">
        <v>19.23</v>
      </c>
      <c r="I745" s="51">
        <f t="shared" si="16"/>
        <v>0.2003125</v>
      </c>
    </row>
    <row r="746" spans="1:9" ht="52.8" x14ac:dyDescent="0.25">
      <c r="A746" s="84" t="s">
        <v>5684</v>
      </c>
      <c r="B746" s="85" t="s">
        <v>1230</v>
      </c>
      <c r="C746" s="51" t="s">
        <v>471</v>
      </c>
      <c r="D746" s="72">
        <v>11052</v>
      </c>
      <c r="E746" s="24">
        <v>80</v>
      </c>
      <c r="F746" s="84" t="s">
        <v>5425</v>
      </c>
      <c r="G746" s="141">
        <v>9991317</v>
      </c>
      <c r="H746" s="51">
        <v>31.12</v>
      </c>
      <c r="I746" s="51">
        <f t="shared" si="16"/>
        <v>0.38900000000000001</v>
      </c>
    </row>
    <row r="747" spans="1:9" ht="39.6" x14ac:dyDescent="0.25">
      <c r="A747" s="84" t="s">
        <v>5685</v>
      </c>
      <c r="B747" s="84" t="s">
        <v>1221</v>
      </c>
      <c r="C747" s="51" t="s">
        <v>471</v>
      </c>
      <c r="D747" s="72">
        <v>78787</v>
      </c>
      <c r="E747" s="24">
        <v>96</v>
      </c>
      <c r="F747" s="84" t="s">
        <v>5270</v>
      </c>
      <c r="G747" s="141">
        <v>3730003</v>
      </c>
      <c r="H747" s="51">
        <v>19.23</v>
      </c>
      <c r="I747" s="51">
        <f t="shared" si="16"/>
        <v>0.2003125</v>
      </c>
    </row>
    <row r="748" spans="1:9" ht="26.4" x14ac:dyDescent="0.25">
      <c r="A748" s="84" t="s">
        <v>5686</v>
      </c>
      <c r="B748" s="84" t="s">
        <v>1222</v>
      </c>
      <c r="C748" s="51" t="s">
        <v>471</v>
      </c>
      <c r="D748" s="72">
        <v>79044</v>
      </c>
      <c r="E748" s="24">
        <v>96</v>
      </c>
      <c r="F748" s="84" t="s">
        <v>5270</v>
      </c>
      <c r="G748" s="141">
        <v>6490013</v>
      </c>
      <c r="H748" s="51">
        <v>25.98</v>
      </c>
      <c r="I748" s="51">
        <f t="shared" si="16"/>
        <v>0.270625</v>
      </c>
    </row>
    <row r="749" spans="1:9" ht="39.6" x14ac:dyDescent="0.25">
      <c r="A749" s="84" t="s">
        <v>5687</v>
      </c>
      <c r="B749" s="84" t="s">
        <v>1223</v>
      </c>
      <c r="C749" s="51" t="s">
        <v>471</v>
      </c>
      <c r="D749" s="72">
        <v>78789</v>
      </c>
      <c r="E749" s="24">
        <v>96</v>
      </c>
      <c r="F749" s="84" t="s">
        <v>5270</v>
      </c>
      <c r="G749" s="141">
        <v>3730005</v>
      </c>
      <c r="H749" s="51">
        <v>19.23</v>
      </c>
      <c r="I749" s="51">
        <f t="shared" si="16"/>
        <v>0.2003125</v>
      </c>
    </row>
    <row r="750" spans="1:9" ht="39.6" x14ac:dyDescent="0.25">
      <c r="A750" s="84" t="s">
        <v>5688</v>
      </c>
      <c r="B750" s="84" t="s">
        <v>1234</v>
      </c>
      <c r="C750" s="51" t="s">
        <v>471</v>
      </c>
      <c r="D750" s="72">
        <v>6357</v>
      </c>
      <c r="E750" s="24">
        <v>60</v>
      </c>
      <c r="F750" s="84" t="s">
        <v>5316</v>
      </c>
      <c r="G750" s="141">
        <v>6490530</v>
      </c>
      <c r="H750" s="51">
        <v>43.22</v>
      </c>
      <c r="I750" s="51">
        <f t="shared" si="16"/>
        <v>0.72033333333333327</v>
      </c>
    </row>
    <row r="751" spans="1:9" ht="39.6" x14ac:dyDescent="0.25">
      <c r="A751" s="84" t="s">
        <v>5689</v>
      </c>
      <c r="B751" s="84" t="s">
        <v>1235</v>
      </c>
      <c r="C751" s="51" t="s">
        <v>471</v>
      </c>
      <c r="D751" s="72">
        <v>3800045861</v>
      </c>
      <c r="E751" s="24">
        <v>96</v>
      </c>
      <c r="F751" s="84" t="s">
        <v>5426</v>
      </c>
      <c r="G751" s="141">
        <v>6571261</v>
      </c>
      <c r="H751" s="51">
        <v>19.23</v>
      </c>
      <c r="I751" s="51">
        <f t="shared" si="16"/>
        <v>0.2003125</v>
      </c>
    </row>
    <row r="752" spans="1:9" ht="39.6" x14ac:dyDescent="0.25">
      <c r="A752" s="84" t="s">
        <v>5690</v>
      </c>
      <c r="B752" s="84" t="s">
        <v>1236</v>
      </c>
      <c r="C752" s="51" t="s">
        <v>471</v>
      </c>
      <c r="D752" s="72">
        <v>78788</v>
      </c>
      <c r="E752" s="24">
        <v>96</v>
      </c>
      <c r="F752" s="84" t="s">
        <v>5270</v>
      </c>
      <c r="G752" s="141">
        <v>3730004</v>
      </c>
      <c r="H752" s="51">
        <v>19.23</v>
      </c>
      <c r="I752" s="51">
        <f t="shared" si="16"/>
        <v>0.2003125</v>
      </c>
    </row>
    <row r="753" spans="1:9" ht="39.6" x14ac:dyDescent="0.25">
      <c r="A753" s="84" t="s">
        <v>5691</v>
      </c>
      <c r="B753" s="84" t="s">
        <v>1237</v>
      </c>
      <c r="C753" s="51" t="s">
        <v>471</v>
      </c>
      <c r="D753" s="72">
        <v>49834</v>
      </c>
      <c r="E753" s="24">
        <v>4</v>
      </c>
      <c r="F753" s="84" t="s">
        <v>5427</v>
      </c>
      <c r="G753" s="141">
        <v>6585770</v>
      </c>
      <c r="H753" s="51">
        <v>30.36</v>
      </c>
      <c r="I753" s="51">
        <f t="shared" si="16"/>
        <v>7.59</v>
      </c>
    </row>
    <row r="754" spans="1:9" ht="66" x14ac:dyDescent="0.25">
      <c r="A754" s="84" t="s">
        <v>5692</v>
      </c>
      <c r="B754" s="84" t="s">
        <v>2545</v>
      </c>
      <c r="C754" s="51" t="s">
        <v>4069</v>
      </c>
      <c r="D754" s="72">
        <v>78794</v>
      </c>
      <c r="E754" s="24">
        <v>96</v>
      </c>
      <c r="F754" s="84" t="s">
        <v>5385</v>
      </c>
      <c r="G754" s="141">
        <v>6570020</v>
      </c>
      <c r="H754" s="51">
        <v>27.98</v>
      </c>
      <c r="I754" s="51">
        <f t="shared" si="16"/>
        <v>0.29145833333333332</v>
      </c>
    </row>
    <row r="755" spans="1:9" ht="92.4" x14ac:dyDescent="0.25">
      <c r="A755" s="84" t="s">
        <v>5693</v>
      </c>
      <c r="B755" s="84" t="s">
        <v>2546</v>
      </c>
      <c r="C755" s="51" t="s">
        <v>471</v>
      </c>
      <c r="D755" s="72">
        <v>78786</v>
      </c>
      <c r="E755" s="24">
        <v>96</v>
      </c>
      <c r="F755" s="84" t="s">
        <v>5270</v>
      </c>
      <c r="G755" s="141">
        <v>6490012</v>
      </c>
      <c r="H755" s="51">
        <v>19.23</v>
      </c>
      <c r="I755" s="51">
        <f t="shared" si="16"/>
        <v>0.2003125</v>
      </c>
    </row>
    <row r="756" spans="1:9" ht="79.2" x14ac:dyDescent="0.25">
      <c r="A756" s="84" t="s">
        <v>5694</v>
      </c>
      <c r="B756" s="84" t="s">
        <v>2549</v>
      </c>
      <c r="C756" s="51" t="s">
        <v>4070</v>
      </c>
      <c r="D756" s="72">
        <v>79166940219</v>
      </c>
      <c r="E756" s="24">
        <v>4</v>
      </c>
      <c r="F756" s="84" t="s">
        <v>5361</v>
      </c>
      <c r="G756" s="141">
        <v>6498019</v>
      </c>
      <c r="H756" s="51">
        <v>16.37</v>
      </c>
      <c r="I756" s="51">
        <f t="shared" si="16"/>
        <v>4.0925000000000002</v>
      </c>
    </row>
    <row r="757" spans="1:9" ht="39.6" x14ac:dyDescent="0.25">
      <c r="A757" s="84" t="s">
        <v>5695</v>
      </c>
      <c r="B757" s="85" t="s">
        <v>998</v>
      </c>
      <c r="C757" s="51" t="s">
        <v>3501</v>
      </c>
      <c r="D757" s="72">
        <v>12796</v>
      </c>
      <c r="E757" s="24">
        <v>60</v>
      </c>
      <c r="F757" s="84" t="s">
        <v>5193</v>
      </c>
      <c r="G757" s="141">
        <v>9394018</v>
      </c>
      <c r="H757" s="51">
        <v>17.14</v>
      </c>
      <c r="I757" s="51">
        <f t="shared" si="16"/>
        <v>0.28566666666666668</v>
      </c>
    </row>
    <row r="758" spans="1:9" ht="39.6" x14ac:dyDescent="0.25">
      <c r="A758" s="84" t="s">
        <v>5696</v>
      </c>
      <c r="B758" s="84" t="s">
        <v>1544</v>
      </c>
      <c r="C758" s="51" t="s">
        <v>3501</v>
      </c>
      <c r="D758" s="72">
        <v>12226</v>
      </c>
      <c r="E758" s="24">
        <v>60</v>
      </c>
      <c r="F758" s="84" t="s">
        <v>5193</v>
      </c>
      <c r="G758" s="141">
        <v>3732122</v>
      </c>
      <c r="H758" s="51">
        <v>17.260000000000002</v>
      </c>
      <c r="I758" s="51">
        <f t="shared" si="16"/>
        <v>0.28766666666666668</v>
      </c>
    </row>
    <row r="759" spans="1:9" ht="79.2" x14ac:dyDescent="0.25">
      <c r="A759" s="84" t="s">
        <v>5697</v>
      </c>
      <c r="B759" s="85" t="s">
        <v>115</v>
      </c>
      <c r="C759" s="51" t="s">
        <v>3910</v>
      </c>
      <c r="D759" s="72">
        <v>11815</v>
      </c>
      <c r="E759" s="24">
        <v>96</v>
      </c>
      <c r="F759" s="84" t="s">
        <v>5270</v>
      </c>
      <c r="G759" s="141">
        <v>6495113</v>
      </c>
      <c r="H759" s="51">
        <v>17.89</v>
      </c>
      <c r="I759" s="51">
        <f t="shared" si="16"/>
        <v>0.18635416666666668</v>
      </c>
    </row>
    <row r="760" spans="1:9" ht="66" x14ac:dyDescent="0.25">
      <c r="A760" s="84" t="s">
        <v>5698</v>
      </c>
      <c r="B760" s="84" t="s">
        <v>2547</v>
      </c>
      <c r="C760" s="51" t="s">
        <v>3910</v>
      </c>
      <c r="D760" s="72">
        <v>11866</v>
      </c>
      <c r="E760" s="24">
        <v>96</v>
      </c>
      <c r="F760" s="84" t="s">
        <v>5256</v>
      </c>
      <c r="G760" s="141">
        <v>9393195</v>
      </c>
      <c r="H760" s="51">
        <v>17.89</v>
      </c>
      <c r="I760" s="51">
        <f t="shared" si="16"/>
        <v>0.18635416666666668</v>
      </c>
    </row>
    <row r="761" spans="1:9" ht="39.6" x14ac:dyDescent="0.25">
      <c r="A761" s="84" t="s">
        <v>5699</v>
      </c>
      <c r="B761" s="84" t="s">
        <v>1191</v>
      </c>
      <c r="C761" s="51" t="s">
        <v>3910</v>
      </c>
      <c r="D761" s="72">
        <v>17733</v>
      </c>
      <c r="E761" s="24">
        <v>96</v>
      </c>
      <c r="F761" s="84" t="s">
        <v>5270</v>
      </c>
      <c r="G761" s="141">
        <v>6497218</v>
      </c>
      <c r="H761" s="51">
        <v>27.27</v>
      </c>
      <c r="I761" s="51">
        <f t="shared" si="16"/>
        <v>0.2840625</v>
      </c>
    </row>
    <row r="762" spans="1:9" ht="66" x14ac:dyDescent="0.25">
      <c r="A762" s="84" t="s">
        <v>5700</v>
      </c>
      <c r="B762" s="85" t="s">
        <v>116</v>
      </c>
      <c r="C762" s="51" t="s">
        <v>3910</v>
      </c>
      <c r="D762" s="72">
        <v>31923</v>
      </c>
      <c r="E762" s="24">
        <v>96</v>
      </c>
      <c r="F762" s="84" t="s">
        <v>5270</v>
      </c>
      <c r="G762" s="141">
        <v>6490001</v>
      </c>
      <c r="H762" s="51">
        <v>17.89</v>
      </c>
      <c r="I762" s="51">
        <f t="shared" si="16"/>
        <v>0.18635416666666668</v>
      </c>
    </row>
    <row r="763" spans="1:9" ht="79.2" x14ac:dyDescent="0.25">
      <c r="A763" s="84" t="s">
        <v>5701</v>
      </c>
      <c r="B763" s="85" t="s">
        <v>117</v>
      </c>
      <c r="C763" s="51" t="s">
        <v>3910</v>
      </c>
      <c r="D763" s="72">
        <v>31917</v>
      </c>
      <c r="E763" s="24">
        <v>96</v>
      </c>
      <c r="F763" s="84" t="s">
        <v>5270</v>
      </c>
      <c r="G763" s="141">
        <v>6490006</v>
      </c>
      <c r="H763" s="51">
        <v>17.89</v>
      </c>
      <c r="I763" s="51">
        <f t="shared" si="16"/>
        <v>0.18635416666666668</v>
      </c>
    </row>
    <row r="764" spans="1:9" ht="79.2" x14ac:dyDescent="0.25">
      <c r="A764" s="84" t="s">
        <v>5702</v>
      </c>
      <c r="B764" s="85" t="s">
        <v>118</v>
      </c>
      <c r="C764" s="51" t="s">
        <v>3910</v>
      </c>
      <c r="D764" s="72">
        <v>31919</v>
      </c>
      <c r="E764" s="24">
        <v>96</v>
      </c>
      <c r="F764" s="84" t="s">
        <v>5270</v>
      </c>
      <c r="G764" s="141">
        <v>6490010</v>
      </c>
      <c r="H764" s="51">
        <v>17.89</v>
      </c>
      <c r="I764" s="51">
        <f t="shared" si="16"/>
        <v>0.18635416666666668</v>
      </c>
    </row>
    <row r="765" spans="1:9" ht="79.2" x14ac:dyDescent="0.25">
      <c r="A765" s="84" t="s">
        <v>5703</v>
      </c>
      <c r="B765" s="85" t="s">
        <v>113</v>
      </c>
      <c r="C765" s="51" t="s">
        <v>3910</v>
      </c>
      <c r="D765" s="72">
        <v>11943</v>
      </c>
      <c r="E765" s="24">
        <v>96</v>
      </c>
      <c r="F765" s="84" t="s">
        <v>5270</v>
      </c>
      <c r="G765" s="141">
        <v>6490957</v>
      </c>
      <c r="H765" s="51">
        <v>17.89</v>
      </c>
      <c r="I765" s="51">
        <f t="shared" si="16"/>
        <v>0.18635416666666668</v>
      </c>
    </row>
    <row r="766" spans="1:9" ht="79.2" x14ac:dyDescent="0.25">
      <c r="A766" s="84" t="s">
        <v>5704</v>
      </c>
      <c r="B766" s="85" t="s">
        <v>365</v>
      </c>
      <c r="C766" s="51" t="s">
        <v>3910</v>
      </c>
      <c r="D766" s="72">
        <v>32262</v>
      </c>
      <c r="E766" s="24">
        <v>96</v>
      </c>
      <c r="F766" s="84" t="s">
        <v>5270</v>
      </c>
      <c r="G766" s="141">
        <v>6490011</v>
      </c>
      <c r="H766" s="51">
        <v>17.89</v>
      </c>
      <c r="I766" s="51">
        <f t="shared" si="16"/>
        <v>0.18635416666666668</v>
      </c>
    </row>
    <row r="767" spans="1:9" ht="79.2" x14ac:dyDescent="0.25">
      <c r="A767" s="84" t="s">
        <v>5705</v>
      </c>
      <c r="B767" s="85" t="s">
        <v>366</v>
      </c>
      <c r="C767" s="51" t="s">
        <v>3910</v>
      </c>
      <c r="D767" s="72">
        <v>11918</v>
      </c>
      <c r="E767" s="24">
        <v>96</v>
      </c>
      <c r="F767" s="84" t="s">
        <v>5270</v>
      </c>
      <c r="G767" s="141">
        <v>6490650</v>
      </c>
      <c r="H767" s="51">
        <v>17.89</v>
      </c>
      <c r="I767" s="51">
        <f t="shared" si="16"/>
        <v>0.18635416666666668</v>
      </c>
    </row>
    <row r="768" spans="1:9" ht="79.2" x14ac:dyDescent="0.25">
      <c r="A768" s="84" t="s">
        <v>5706</v>
      </c>
      <c r="B768" s="85" t="s">
        <v>119</v>
      </c>
      <c r="C768" s="51" t="s">
        <v>3910</v>
      </c>
      <c r="D768" s="72">
        <v>11768</v>
      </c>
      <c r="E768" s="24">
        <v>96</v>
      </c>
      <c r="F768" s="84" t="s">
        <v>5270</v>
      </c>
      <c r="G768" s="141">
        <v>6490528</v>
      </c>
      <c r="H768" s="51">
        <v>17.89</v>
      </c>
      <c r="I768" s="51">
        <f t="shared" si="16"/>
        <v>0.18635416666666668</v>
      </c>
    </row>
    <row r="769" spans="1:9" ht="79.2" x14ac:dyDescent="0.25">
      <c r="A769" s="84" t="s">
        <v>5707</v>
      </c>
      <c r="B769" s="85" t="s">
        <v>264</v>
      </c>
      <c r="C769" s="51" t="s">
        <v>3910</v>
      </c>
      <c r="D769" s="72">
        <v>43056</v>
      </c>
      <c r="E769" s="24">
        <v>96</v>
      </c>
      <c r="F769" s="84" t="s">
        <v>5428</v>
      </c>
      <c r="G769" s="141">
        <v>6490015</v>
      </c>
      <c r="H769" s="51">
        <v>17.89</v>
      </c>
      <c r="I769" s="51">
        <f t="shared" si="16"/>
        <v>0.18635416666666668</v>
      </c>
    </row>
    <row r="770" spans="1:9" ht="66" x14ac:dyDescent="0.25">
      <c r="A770" s="84" t="s">
        <v>5708</v>
      </c>
      <c r="B770" s="85" t="s">
        <v>265</v>
      </c>
      <c r="C770" s="51" t="s">
        <v>3910</v>
      </c>
      <c r="D770" s="72">
        <v>11942</v>
      </c>
      <c r="E770" s="24">
        <v>96</v>
      </c>
      <c r="F770" s="84" t="s">
        <v>5428</v>
      </c>
      <c r="G770" s="141">
        <v>6380000</v>
      </c>
      <c r="H770" s="51">
        <v>17.89</v>
      </c>
      <c r="I770" s="51">
        <f t="shared" si="16"/>
        <v>0.18635416666666668</v>
      </c>
    </row>
    <row r="771" spans="1:9" ht="79.2" x14ac:dyDescent="0.25">
      <c r="A771" s="84" t="s">
        <v>5709</v>
      </c>
      <c r="B771" s="85" t="s">
        <v>266</v>
      </c>
      <c r="C771" s="51" t="s">
        <v>3910</v>
      </c>
      <c r="D771" s="72">
        <v>12392</v>
      </c>
      <c r="E771" s="24">
        <v>96</v>
      </c>
      <c r="F771" s="84" t="s">
        <v>5429</v>
      </c>
      <c r="G771" s="141">
        <v>6490973</v>
      </c>
      <c r="H771" s="51">
        <v>17.89</v>
      </c>
      <c r="I771" s="51">
        <f t="shared" si="16"/>
        <v>0.18635416666666668</v>
      </c>
    </row>
    <row r="772" spans="1:9" ht="79.2" x14ac:dyDescent="0.25">
      <c r="A772" s="84" t="s">
        <v>5710</v>
      </c>
      <c r="B772" s="85" t="s">
        <v>267</v>
      </c>
      <c r="C772" s="51" t="s">
        <v>3910</v>
      </c>
      <c r="D772" s="72">
        <v>29444</v>
      </c>
      <c r="E772" s="24">
        <v>96</v>
      </c>
      <c r="F772" s="84" t="s">
        <v>5270</v>
      </c>
      <c r="G772" s="141">
        <v>6495114</v>
      </c>
      <c r="H772" s="51">
        <v>17.89</v>
      </c>
      <c r="I772" s="51">
        <f t="shared" si="16"/>
        <v>0.18635416666666668</v>
      </c>
    </row>
    <row r="773" spans="1:9" ht="79.2" x14ac:dyDescent="0.25">
      <c r="A773" s="84" t="s">
        <v>5711</v>
      </c>
      <c r="B773" s="85" t="s">
        <v>268</v>
      </c>
      <c r="C773" s="51" t="s">
        <v>3910</v>
      </c>
      <c r="D773" s="72">
        <v>31922</v>
      </c>
      <c r="E773" s="24">
        <v>96</v>
      </c>
      <c r="F773" s="84" t="s">
        <v>5270</v>
      </c>
      <c r="G773" s="141">
        <v>6490002</v>
      </c>
      <c r="H773" s="51">
        <v>17.89</v>
      </c>
      <c r="I773" s="51">
        <f t="shared" si="16"/>
        <v>0.18635416666666668</v>
      </c>
    </row>
    <row r="774" spans="1:9" ht="79.2" x14ac:dyDescent="0.25">
      <c r="A774" s="84" t="s">
        <v>5712</v>
      </c>
      <c r="B774" s="85" t="s">
        <v>230</v>
      </c>
      <c r="C774" s="51" t="s">
        <v>3910</v>
      </c>
      <c r="D774" s="72">
        <v>31879</v>
      </c>
      <c r="E774" s="24">
        <v>96</v>
      </c>
      <c r="F774" s="84" t="s">
        <v>5270</v>
      </c>
      <c r="G774" s="141">
        <v>6490008</v>
      </c>
      <c r="H774" s="51">
        <v>17.89</v>
      </c>
      <c r="I774" s="51">
        <f t="shared" si="16"/>
        <v>0.18635416666666668</v>
      </c>
    </row>
    <row r="775" spans="1:9" ht="105.6" x14ac:dyDescent="0.25">
      <c r="A775" s="84" t="s">
        <v>5713</v>
      </c>
      <c r="B775" s="85" t="s">
        <v>3</v>
      </c>
      <c r="C775" s="51" t="s">
        <v>3910</v>
      </c>
      <c r="D775" s="72">
        <v>31921</v>
      </c>
      <c r="E775" s="24">
        <v>96</v>
      </c>
      <c r="F775" s="84" t="s">
        <v>5270</v>
      </c>
      <c r="G775" s="141">
        <v>6490004</v>
      </c>
      <c r="H775" s="51">
        <v>17.89</v>
      </c>
      <c r="I775" s="51">
        <f t="shared" si="16"/>
        <v>0.18635416666666668</v>
      </c>
    </row>
    <row r="776" spans="1:9" ht="66" x14ac:dyDescent="0.25">
      <c r="A776" s="84" t="s">
        <v>5714</v>
      </c>
      <c r="B776" s="85" t="s">
        <v>269</v>
      </c>
      <c r="C776" s="51" t="s">
        <v>4071</v>
      </c>
      <c r="D776" s="72">
        <v>3800012073</v>
      </c>
      <c r="E776" s="24">
        <v>72</v>
      </c>
      <c r="F776" s="84" t="s">
        <v>5430</v>
      </c>
      <c r="G776" s="141">
        <v>0</v>
      </c>
      <c r="H776" s="51">
        <v>31.58</v>
      </c>
      <c r="I776" s="51">
        <f t="shared" si="16"/>
        <v>0.43861111111111106</v>
      </c>
    </row>
    <row r="777" spans="1:9" ht="79.2" x14ac:dyDescent="0.25">
      <c r="A777" s="84" t="s">
        <v>5715</v>
      </c>
      <c r="B777" s="85" t="s">
        <v>270</v>
      </c>
      <c r="C777" s="51" t="s">
        <v>471</v>
      </c>
      <c r="D777" s="72">
        <v>55125</v>
      </c>
      <c r="E777" s="24">
        <v>72</v>
      </c>
      <c r="F777" s="84" t="s">
        <v>5430</v>
      </c>
      <c r="G777" s="141">
        <v>9991215</v>
      </c>
      <c r="H777" s="51">
        <v>31.58</v>
      </c>
      <c r="I777" s="51">
        <f t="shared" si="16"/>
        <v>0.43861111111111106</v>
      </c>
    </row>
    <row r="778" spans="1:9" ht="105.6" x14ac:dyDescent="0.25">
      <c r="A778" s="84" t="s">
        <v>5716</v>
      </c>
      <c r="B778" s="85" t="s">
        <v>1218</v>
      </c>
      <c r="C778" s="51" t="s">
        <v>380</v>
      </c>
      <c r="D778" s="72">
        <v>3010045682</v>
      </c>
      <c r="E778" s="24">
        <v>150</v>
      </c>
      <c r="F778" s="84" t="s">
        <v>5431</v>
      </c>
      <c r="G778" s="141">
        <v>3738982</v>
      </c>
      <c r="H778" s="51">
        <v>28.69</v>
      </c>
      <c r="I778" s="51">
        <f t="shared" si="16"/>
        <v>0.19126666666666667</v>
      </c>
    </row>
    <row r="779" spans="1:9" ht="39.6" x14ac:dyDescent="0.25">
      <c r="A779" s="84" t="s">
        <v>5717</v>
      </c>
      <c r="B779" s="85" t="s">
        <v>992</v>
      </c>
      <c r="C779" s="51" t="s">
        <v>476</v>
      </c>
      <c r="D779" s="72">
        <v>31182</v>
      </c>
      <c r="E779" s="24">
        <v>96</v>
      </c>
      <c r="F779" s="84" t="s">
        <v>5313</v>
      </c>
      <c r="G779" s="141">
        <v>3760143</v>
      </c>
      <c r="H779" s="51">
        <v>25.68</v>
      </c>
      <c r="I779" s="51">
        <f t="shared" si="16"/>
        <v>0.26750000000000002</v>
      </c>
    </row>
    <row r="780" spans="1:9" ht="39.6" x14ac:dyDescent="0.25">
      <c r="A780" s="84" t="s">
        <v>5718</v>
      </c>
      <c r="B780" s="84" t="s">
        <v>2518</v>
      </c>
      <c r="C780" s="51" t="s">
        <v>476</v>
      </c>
      <c r="D780" s="72">
        <v>3144</v>
      </c>
      <c r="E780" s="24">
        <v>125</v>
      </c>
      <c r="F780" s="84" t="s">
        <v>5432</v>
      </c>
      <c r="G780" s="141">
        <v>3760003</v>
      </c>
      <c r="H780" s="51">
        <v>20.75</v>
      </c>
      <c r="I780" s="51">
        <f t="shared" si="16"/>
        <v>0.16600000000000001</v>
      </c>
    </row>
    <row r="781" spans="1:9" ht="39.6" x14ac:dyDescent="0.25">
      <c r="A781" s="84" t="s">
        <v>5719</v>
      </c>
      <c r="B781" s="84" t="s">
        <v>2519</v>
      </c>
      <c r="C781" s="51" t="s">
        <v>476</v>
      </c>
      <c r="D781" s="72">
        <v>31186</v>
      </c>
      <c r="E781" s="24">
        <v>96</v>
      </c>
      <c r="F781" s="84" t="s">
        <v>5313</v>
      </c>
      <c r="G781" s="141">
        <v>3760146</v>
      </c>
      <c r="H781" s="51">
        <v>25.68</v>
      </c>
      <c r="I781" s="51">
        <f t="shared" si="16"/>
        <v>0.26750000000000002</v>
      </c>
    </row>
    <row r="782" spans="1:9" ht="52.8" x14ac:dyDescent="0.25">
      <c r="A782" s="84" t="s">
        <v>5720</v>
      </c>
      <c r="B782" s="84" t="s">
        <v>4420</v>
      </c>
      <c r="C782" s="51" t="s">
        <v>476</v>
      </c>
      <c r="D782" s="72">
        <v>43950</v>
      </c>
      <c r="E782" s="24">
        <v>125</v>
      </c>
      <c r="F782" s="84" t="s">
        <v>5197</v>
      </c>
      <c r="G782" s="141">
        <v>3760006</v>
      </c>
      <c r="H782" s="51">
        <v>27.48</v>
      </c>
      <c r="I782" s="51">
        <f t="shared" si="16"/>
        <v>0.21984000000000001</v>
      </c>
    </row>
    <row r="783" spans="1:9" ht="26.4" x14ac:dyDescent="0.25">
      <c r="A783" s="84" t="s">
        <v>5721</v>
      </c>
      <c r="B783" s="84" t="s">
        <v>2520</v>
      </c>
      <c r="C783" s="51" t="s">
        <v>476</v>
      </c>
      <c r="D783" s="72">
        <v>43293</v>
      </c>
      <c r="E783" s="24">
        <v>12</v>
      </c>
      <c r="F783" s="84" t="s">
        <v>5433</v>
      </c>
      <c r="G783" s="141">
        <v>6601512</v>
      </c>
      <c r="H783" s="51">
        <v>33.71</v>
      </c>
      <c r="I783" s="51">
        <f t="shared" si="16"/>
        <v>2.8091666666666666</v>
      </c>
    </row>
    <row r="784" spans="1:9" ht="79.2" x14ac:dyDescent="0.25">
      <c r="A784" s="84" t="s">
        <v>5722</v>
      </c>
      <c r="B784" s="84" t="s">
        <v>2581</v>
      </c>
      <c r="C784" s="51" t="s">
        <v>476</v>
      </c>
      <c r="D784" s="72">
        <v>43285</v>
      </c>
      <c r="E784" s="24">
        <v>12</v>
      </c>
      <c r="F784" s="84" t="s">
        <v>5434</v>
      </c>
      <c r="G784" s="141">
        <v>6603005</v>
      </c>
      <c r="H784" s="51">
        <v>25.85</v>
      </c>
      <c r="I784" s="51">
        <f t="shared" si="16"/>
        <v>2.1541666666666668</v>
      </c>
    </row>
    <row r="785" spans="1:9" ht="52.8" x14ac:dyDescent="0.25">
      <c r="A785" s="84" t="s">
        <v>5723</v>
      </c>
      <c r="B785" s="85" t="s">
        <v>993</v>
      </c>
      <c r="C785" s="51" t="s">
        <v>476</v>
      </c>
      <c r="D785" s="72">
        <v>31184</v>
      </c>
      <c r="E785" s="24">
        <v>96</v>
      </c>
      <c r="F785" s="84" t="s">
        <v>5313</v>
      </c>
      <c r="G785" s="141">
        <v>3760144</v>
      </c>
      <c r="H785" s="51">
        <v>25.68</v>
      </c>
      <c r="I785" s="51">
        <f t="shared" si="16"/>
        <v>0.26750000000000002</v>
      </c>
    </row>
    <row r="786" spans="1:9" ht="39.6" x14ac:dyDescent="0.25">
      <c r="A786" s="84" t="s">
        <v>5724</v>
      </c>
      <c r="B786" s="61" t="s">
        <v>994</v>
      </c>
      <c r="C786" s="51" t="s">
        <v>476</v>
      </c>
      <c r="D786" s="72">
        <v>6900</v>
      </c>
      <c r="E786" s="24">
        <v>96</v>
      </c>
      <c r="F786" s="84" t="s">
        <v>5435</v>
      </c>
      <c r="G786" s="141">
        <v>3760303</v>
      </c>
      <c r="H786" s="51">
        <v>28.12</v>
      </c>
      <c r="I786" s="51">
        <f t="shared" si="16"/>
        <v>0.29291666666666666</v>
      </c>
    </row>
    <row r="787" spans="1:9" ht="26.4" x14ac:dyDescent="0.25">
      <c r="A787" s="84" t="s">
        <v>5725</v>
      </c>
      <c r="B787" s="84" t="s">
        <v>2609</v>
      </c>
      <c r="C787" s="51" t="s">
        <v>4072</v>
      </c>
      <c r="D787" s="72" t="s">
        <v>4073</v>
      </c>
      <c r="E787" s="24">
        <v>60</v>
      </c>
      <c r="F787" s="84" t="s">
        <v>5282</v>
      </c>
      <c r="G787" s="141">
        <v>9408510</v>
      </c>
      <c r="H787" s="51">
        <v>26.68</v>
      </c>
      <c r="I787" s="51">
        <f t="shared" si="16"/>
        <v>0.44466666666666665</v>
      </c>
    </row>
    <row r="788" spans="1:9" ht="26.4" x14ac:dyDescent="0.25">
      <c r="A788" s="84" t="s">
        <v>5726</v>
      </c>
      <c r="B788" s="84" t="s">
        <v>2610</v>
      </c>
      <c r="C788" s="51" t="s">
        <v>4074</v>
      </c>
      <c r="D788" s="72" t="s">
        <v>4075</v>
      </c>
      <c r="E788" s="24">
        <v>100</v>
      </c>
      <c r="F788" s="84" t="s">
        <v>5168</v>
      </c>
      <c r="G788" s="141">
        <v>9293175</v>
      </c>
      <c r="H788" s="51">
        <v>38.22</v>
      </c>
      <c r="I788" s="51">
        <f t="shared" si="16"/>
        <v>0.38219999999999998</v>
      </c>
    </row>
    <row r="789" spans="1:9" ht="118.8" x14ac:dyDescent="0.25">
      <c r="A789" s="84" t="s">
        <v>5727</v>
      </c>
      <c r="B789" s="84" t="s">
        <v>2672</v>
      </c>
      <c r="C789" s="51" t="s">
        <v>3814</v>
      </c>
      <c r="D789" s="72">
        <v>1197</v>
      </c>
      <c r="E789" s="24">
        <v>120</v>
      </c>
      <c r="F789" s="84" t="s">
        <v>5400</v>
      </c>
      <c r="G789" s="141">
        <v>8650023</v>
      </c>
      <c r="H789" s="51">
        <v>38.58</v>
      </c>
      <c r="I789" s="51">
        <f t="shared" si="16"/>
        <v>0.32150000000000001</v>
      </c>
    </row>
    <row r="790" spans="1:9" ht="171.6" x14ac:dyDescent="0.25">
      <c r="A790" s="84" t="s">
        <v>5728</v>
      </c>
      <c r="B790" s="84" t="s">
        <v>2673</v>
      </c>
      <c r="C790" s="51" t="s">
        <v>4076</v>
      </c>
      <c r="D790" s="72">
        <v>1194</v>
      </c>
      <c r="E790" s="24">
        <v>120</v>
      </c>
      <c r="F790" s="84" t="s">
        <v>5322</v>
      </c>
      <c r="G790" s="141">
        <v>0</v>
      </c>
      <c r="H790" s="51">
        <v>38.58</v>
      </c>
      <c r="I790" s="51">
        <f t="shared" si="16"/>
        <v>0.32150000000000001</v>
      </c>
    </row>
    <row r="791" spans="1:9" ht="66" x14ac:dyDescent="0.25">
      <c r="A791" s="84" t="s">
        <v>5729</v>
      </c>
      <c r="B791" s="84" t="s">
        <v>2674</v>
      </c>
      <c r="C791" s="51" t="s">
        <v>4074</v>
      </c>
      <c r="D791" s="72" t="s">
        <v>4077</v>
      </c>
      <c r="E791" s="24">
        <v>100</v>
      </c>
      <c r="F791" s="84" t="s">
        <v>5282</v>
      </c>
      <c r="G791" s="141">
        <v>9235004</v>
      </c>
      <c r="H791" s="51">
        <v>35.549999999999997</v>
      </c>
      <c r="I791" s="51">
        <f t="shared" si="16"/>
        <v>0.35549999999999998</v>
      </c>
    </row>
    <row r="792" spans="1:9" ht="52.8" x14ac:dyDescent="0.25">
      <c r="A792" s="84" t="s">
        <v>5730</v>
      </c>
      <c r="B792" s="84" t="s">
        <v>2675</v>
      </c>
      <c r="C792" s="51" t="s">
        <v>4074</v>
      </c>
      <c r="D792" s="72" t="s">
        <v>4078</v>
      </c>
      <c r="E792" s="24">
        <v>100</v>
      </c>
      <c r="F792" s="84" t="s">
        <v>5282</v>
      </c>
      <c r="G792" s="141">
        <v>9236004</v>
      </c>
      <c r="H792" s="51">
        <v>35.549999999999997</v>
      </c>
      <c r="I792" s="51">
        <f t="shared" si="16"/>
        <v>0.35549999999999998</v>
      </c>
    </row>
    <row r="793" spans="1:9" ht="52.8" x14ac:dyDescent="0.25">
      <c r="A793" s="84" t="s">
        <v>5731</v>
      </c>
      <c r="B793" s="61" t="s">
        <v>1481</v>
      </c>
      <c r="C793" s="51" t="s">
        <v>476</v>
      </c>
      <c r="D793" s="72">
        <v>43947</v>
      </c>
      <c r="E793" s="24">
        <v>125</v>
      </c>
      <c r="F793" s="84" t="s">
        <v>5197</v>
      </c>
      <c r="G793" s="141">
        <v>6603000</v>
      </c>
      <c r="H793" s="51">
        <v>27.48</v>
      </c>
      <c r="I793" s="51">
        <f t="shared" si="16"/>
        <v>0.21984000000000001</v>
      </c>
    </row>
    <row r="794" spans="1:9" ht="52.8" x14ac:dyDescent="0.25">
      <c r="A794" s="84" t="s">
        <v>5732</v>
      </c>
      <c r="B794" s="61" t="s">
        <v>1482</v>
      </c>
      <c r="C794" s="51" t="s">
        <v>476</v>
      </c>
      <c r="D794" s="72">
        <v>43948</v>
      </c>
      <c r="E794" s="24">
        <v>125</v>
      </c>
      <c r="F794" s="84" t="s">
        <v>5197</v>
      </c>
      <c r="G794" s="141">
        <v>6602000</v>
      </c>
      <c r="H794" s="51">
        <v>27.48</v>
      </c>
      <c r="I794" s="51">
        <f t="shared" si="16"/>
        <v>0.21984000000000001</v>
      </c>
    </row>
    <row r="795" spans="1:9" ht="52.8" x14ac:dyDescent="0.25">
      <c r="A795" s="84" t="s">
        <v>5733</v>
      </c>
      <c r="B795" s="84" t="s">
        <v>2683</v>
      </c>
      <c r="C795" s="51" t="s">
        <v>476</v>
      </c>
      <c r="D795" s="72">
        <v>27325</v>
      </c>
      <c r="E795" s="24">
        <v>50</v>
      </c>
      <c r="F795" s="84" t="s">
        <v>5436</v>
      </c>
      <c r="G795" s="141">
        <v>0</v>
      </c>
      <c r="H795" s="51">
        <v>18.309999999999999</v>
      </c>
      <c r="I795" s="51">
        <f t="shared" si="16"/>
        <v>0.36619999999999997</v>
      </c>
    </row>
    <row r="796" spans="1:9" ht="52.8" x14ac:dyDescent="0.25">
      <c r="A796" s="84" t="s">
        <v>5734</v>
      </c>
      <c r="B796" s="85" t="s">
        <v>1231</v>
      </c>
      <c r="C796" s="51" t="s">
        <v>471</v>
      </c>
      <c r="D796" s="72">
        <v>35645</v>
      </c>
      <c r="E796" s="24">
        <v>48</v>
      </c>
      <c r="F796" s="84" t="s">
        <v>5437</v>
      </c>
      <c r="G796" s="141">
        <v>3760154</v>
      </c>
      <c r="H796" s="51">
        <v>16.89</v>
      </c>
      <c r="I796" s="51">
        <f t="shared" ref="I796:I859" si="17">H796/$E796</f>
        <v>0.35187499999999999</v>
      </c>
    </row>
    <row r="797" spans="1:9" ht="39.6" x14ac:dyDescent="0.25">
      <c r="A797" s="84" t="s">
        <v>5735</v>
      </c>
      <c r="B797" s="85" t="s">
        <v>1232</v>
      </c>
      <c r="C797" s="51" t="s">
        <v>471</v>
      </c>
      <c r="D797" s="72">
        <v>35745</v>
      </c>
      <c r="E797" s="24">
        <v>48</v>
      </c>
      <c r="F797" s="84" t="s">
        <v>5437</v>
      </c>
      <c r="G797" s="141">
        <v>3760220</v>
      </c>
      <c r="H797" s="51">
        <v>17.420000000000002</v>
      </c>
      <c r="I797" s="51">
        <f t="shared" si="17"/>
        <v>0.36291666666666672</v>
      </c>
    </row>
    <row r="798" spans="1:9" ht="39.6" x14ac:dyDescent="0.25">
      <c r="A798" s="84" t="s">
        <v>5736</v>
      </c>
      <c r="B798" s="85" t="s">
        <v>1174</v>
      </c>
      <c r="C798" s="51" t="s">
        <v>471</v>
      </c>
      <c r="D798" s="72">
        <v>35945</v>
      </c>
      <c r="E798" s="24">
        <v>48</v>
      </c>
      <c r="F798" s="84" t="s">
        <v>5437</v>
      </c>
      <c r="G798" s="141">
        <v>3760147</v>
      </c>
      <c r="H798" s="51">
        <v>17.420000000000002</v>
      </c>
      <c r="I798" s="51">
        <f t="shared" si="17"/>
        <v>0.36291666666666672</v>
      </c>
    </row>
    <row r="799" spans="1:9" ht="66" x14ac:dyDescent="0.25">
      <c r="A799" s="84" t="s">
        <v>5737</v>
      </c>
      <c r="B799" s="85" t="s">
        <v>167</v>
      </c>
      <c r="C799" s="51" t="s">
        <v>3910</v>
      </c>
      <c r="D799" s="72">
        <v>31914</v>
      </c>
      <c r="E799" s="24">
        <v>96</v>
      </c>
      <c r="F799" s="84" t="s">
        <v>5438</v>
      </c>
      <c r="G799" s="141">
        <v>9380005</v>
      </c>
      <c r="H799" s="51">
        <v>24.74</v>
      </c>
      <c r="I799" s="51">
        <f t="shared" si="17"/>
        <v>0.25770833333333332</v>
      </c>
    </row>
    <row r="800" spans="1:9" ht="52.8" x14ac:dyDescent="0.25">
      <c r="A800" s="84" t="s">
        <v>5738</v>
      </c>
      <c r="B800" s="85" t="s">
        <v>384</v>
      </c>
      <c r="C800" s="51" t="s">
        <v>3910</v>
      </c>
      <c r="D800" s="72">
        <v>31915</v>
      </c>
      <c r="E800" s="24">
        <v>96</v>
      </c>
      <c r="F800" s="84" t="s">
        <v>5438</v>
      </c>
      <c r="G800" s="141">
        <v>9380006</v>
      </c>
      <c r="H800" s="51">
        <v>24.74</v>
      </c>
      <c r="I800" s="51">
        <f t="shared" si="17"/>
        <v>0.25770833333333332</v>
      </c>
    </row>
    <row r="801" spans="1:9" ht="118.8" x14ac:dyDescent="0.25">
      <c r="A801" s="84" t="s">
        <v>5739</v>
      </c>
      <c r="B801" s="85" t="s">
        <v>1233</v>
      </c>
      <c r="C801" s="51" t="s">
        <v>471</v>
      </c>
      <c r="D801" s="72">
        <v>26847</v>
      </c>
      <c r="E801" s="24">
        <v>80</v>
      </c>
      <c r="F801" s="84" t="s">
        <v>5439</v>
      </c>
      <c r="G801" s="141">
        <v>9991316</v>
      </c>
      <c r="H801" s="51">
        <v>31.12</v>
      </c>
      <c r="I801" s="51">
        <f t="shared" si="17"/>
        <v>0.38900000000000001</v>
      </c>
    </row>
    <row r="802" spans="1:9" ht="52.8" x14ac:dyDescent="0.25">
      <c r="A802" s="84" t="s">
        <v>5740</v>
      </c>
      <c r="B802" s="85" t="s">
        <v>1187</v>
      </c>
      <c r="C802" s="51" t="s">
        <v>3910</v>
      </c>
      <c r="D802" s="72">
        <v>31933</v>
      </c>
      <c r="E802" s="24">
        <v>60</v>
      </c>
      <c r="F802" s="84" t="s">
        <v>5440</v>
      </c>
      <c r="G802" s="141">
        <v>9380008</v>
      </c>
      <c r="H802" s="51">
        <v>18.64</v>
      </c>
      <c r="I802" s="51">
        <f t="shared" si="17"/>
        <v>0.3106666666666667</v>
      </c>
    </row>
    <row r="803" spans="1:9" ht="39.6" x14ac:dyDescent="0.25">
      <c r="A803" s="84" t="s">
        <v>5741</v>
      </c>
      <c r="B803" s="85" t="s">
        <v>1188</v>
      </c>
      <c r="C803" s="51" t="s">
        <v>3910</v>
      </c>
      <c r="D803" s="72">
        <v>31932</v>
      </c>
      <c r="E803" s="24">
        <v>60</v>
      </c>
      <c r="F803" s="84" t="s">
        <v>5441</v>
      </c>
      <c r="G803" s="141">
        <v>9380007</v>
      </c>
      <c r="H803" s="51">
        <v>18.64</v>
      </c>
      <c r="I803" s="51">
        <f t="shared" si="17"/>
        <v>0.3106666666666667</v>
      </c>
    </row>
    <row r="804" spans="1:9" ht="52.8" x14ac:dyDescent="0.25">
      <c r="A804" s="84" t="s">
        <v>5742</v>
      </c>
      <c r="B804" s="85" t="s">
        <v>1189</v>
      </c>
      <c r="C804" s="51" t="s">
        <v>3910</v>
      </c>
      <c r="D804" s="72">
        <v>31937</v>
      </c>
      <c r="E804" s="24">
        <v>60</v>
      </c>
      <c r="F804" s="84" t="s">
        <v>5440</v>
      </c>
      <c r="G804" s="141">
        <v>9380009</v>
      </c>
      <c r="H804" s="51">
        <v>18.64</v>
      </c>
      <c r="I804" s="51">
        <f t="shared" si="17"/>
        <v>0.3106666666666667</v>
      </c>
    </row>
    <row r="805" spans="1:9" ht="66" x14ac:dyDescent="0.25">
      <c r="A805" s="84" t="s">
        <v>5743</v>
      </c>
      <c r="B805" s="85" t="s">
        <v>1543</v>
      </c>
      <c r="C805" s="51" t="s">
        <v>3501</v>
      </c>
      <c r="D805" s="72">
        <v>20010</v>
      </c>
      <c r="E805" s="24">
        <v>10</v>
      </c>
      <c r="F805" s="84" t="s">
        <v>5289</v>
      </c>
      <c r="G805" s="141">
        <v>3730520</v>
      </c>
      <c r="H805" s="51">
        <v>16.440000000000001</v>
      </c>
      <c r="I805" s="51">
        <f t="shared" si="17"/>
        <v>1.6440000000000001</v>
      </c>
    </row>
    <row r="806" spans="1:9" ht="52.8" x14ac:dyDescent="0.25">
      <c r="A806" s="84" t="s">
        <v>5744</v>
      </c>
      <c r="B806" s="85" t="s">
        <v>995</v>
      </c>
      <c r="C806" s="51" t="s">
        <v>3482</v>
      </c>
      <c r="D806" s="72">
        <v>402001</v>
      </c>
      <c r="E806" s="24">
        <v>300</v>
      </c>
      <c r="F806" s="84" t="s">
        <v>5442</v>
      </c>
      <c r="G806" s="141">
        <v>3736519</v>
      </c>
      <c r="H806" s="51">
        <v>37.36</v>
      </c>
      <c r="I806" s="51">
        <f t="shared" si="17"/>
        <v>0.12453333333333333</v>
      </c>
    </row>
    <row r="807" spans="1:9" ht="26.4" x14ac:dyDescent="0.25">
      <c r="A807" s="84" t="s">
        <v>5745</v>
      </c>
      <c r="B807" s="85" t="s">
        <v>996</v>
      </c>
      <c r="C807" s="51" t="s">
        <v>114</v>
      </c>
      <c r="D807" s="72">
        <v>184</v>
      </c>
      <c r="E807" s="24">
        <v>400</v>
      </c>
      <c r="F807" s="84" t="s">
        <v>5422</v>
      </c>
      <c r="G807" s="141">
        <v>3747789</v>
      </c>
      <c r="H807" s="51">
        <v>13.19</v>
      </c>
      <c r="I807" s="51">
        <f t="shared" si="17"/>
        <v>3.2974999999999997E-2</v>
      </c>
    </row>
    <row r="808" spans="1:9" ht="39.6" x14ac:dyDescent="0.25">
      <c r="A808" s="84" t="s">
        <v>5746</v>
      </c>
      <c r="B808" s="85" t="s">
        <v>997</v>
      </c>
      <c r="C808" s="51" t="s">
        <v>3514</v>
      </c>
      <c r="D808" s="72">
        <v>18105</v>
      </c>
      <c r="E808" s="24">
        <v>60</v>
      </c>
      <c r="F808" s="84" t="s">
        <v>6575</v>
      </c>
      <c r="G808" s="141">
        <v>3735110</v>
      </c>
      <c r="H808" s="51">
        <v>46.46</v>
      </c>
      <c r="I808" s="51">
        <f t="shared" si="17"/>
        <v>0.77433333333333332</v>
      </c>
    </row>
    <row r="809" spans="1:9" ht="39.6" x14ac:dyDescent="0.25">
      <c r="A809" s="84" t="s">
        <v>5747</v>
      </c>
      <c r="B809" s="66" t="s">
        <v>2452</v>
      </c>
      <c r="C809" s="51" t="s">
        <v>3514</v>
      </c>
      <c r="D809" s="72">
        <v>17330</v>
      </c>
      <c r="E809" s="24">
        <v>300</v>
      </c>
      <c r="F809" s="84" t="s">
        <v>5344</v>
      </c>
      <c r="G809" s="141">
        <v>3735105</v>
      </c>
      <c r="H809" s="51">
        <v>43.33</v>
      </c>
      <c r="I809" s="51">
        <f t="shared" si="17"/>
        <v>0.14443333333333333</v>
      </c>
    </row>
    <row r="810" spans="1:9" ht="39.6" x14ac:dyDescent="0.25">
      <c r="A810" s="84" t="s">
        <v>5748</v>
      </c>
      <c r="B810" s="66" t="s">
        <v>2453</v>
      </c>
      <c r="C810" s="51" t="s">
        <v>3514</v>
      </c>
      <c r="D810" s="72">
        <v>17331</v>
      </c>
      <c r="E810" s="24">
        <v>300</v>
      </c>
      <c r="F810" s="84" t="s">
        <v>5344</v>
      </c>
      <c r="G810" s="141">
        <v>3735104</v>
      </c>
      <c r="H810" s="51">
        <v>43.33</v>
      </c>
      <c r="I810" s="51">
        <f t="shared" si="17"/>
        <v>0.14443333333333333</v>
      </c>
    </row>
    <row r="811" spans="1:9" ht="39.6" x14ac:dyDescent="0.25">
      <c r="A811" s="84" t="s">
        <v>5749</v>
      </c>
      <c r="B811" s="66" t="s">
        <v>2454</v>
      </c>
      <c r="C811" s="51" t="s">
        <v>4079</v>
      </c>
      <c r="D811" s="72">
        <v>21680</v>
      </c>
      <c r="E811" s="24">
        <v>60</v>
      </c>
      <c r="F811" s="84" t="s">
        <v>5270</v>
      </c>
      <c r="G811" s="141">
        <v>3735113</v>
      </c>
      <c r="H811" s="51">
        <v>13.99</v>
      </c>
      <c r="I811" s="51">
        <f t="shared" si="17"/>
        <v>0.23316666666666666</v>
      </c>
    </row>
    <row r="812" spans="1:9" ht="39.6" x14ac:dyDescent="0.25">
      <c r="A812" s="84" t="s">
        <v>5750</v>
      </c>
      <c r="B812" s="66" t="s">
        <v>2455</v>
      </c>
      <c r="C812" s="51" t="s">
        <v>3514</v>
      </c>
      <c r="D812" s="72">
        <v>19246</v>
      </c>
      <c r="E812" s="24">
        <v>300</v>
      </c>
      <c r="F812" s="84" t="s">
        <v>5431</v>
      </c>
      <c r="G812" s="141">
        <v>3735108</v>
      </c>
      <c r="H812" s="51">
        <v>40.119999999999997</v>
      </c>
      <c r="I812" s="51">
        <f t="shared" si="17"/>
        <v>0.13373333333333332</v>
      </c>
    </row>
    <row r="813" spans="1:9" ht="39.6" x14ac:dyDescent="0.25">
      <c r="A813" s="84" t="s">
        <v>5751</v>
      </c>
      <c r="B813" s="84" t="s">
        <v>2599</v>
      </c>
      <c r="C813" s="51" t="s">
        <v>4080</v>
      </c>
      <c r="D813" s="72">
        <v>556098</v>
      </c>
      <c r="E813" s="24">
        <v>30</v>
      </c>
      <c r="F813" s="84" t="s">
        <v>5174</v>
      </c>
      <c r="G813" s="141">
        <v>5002220</v>
      </c>
      <c r="H813" s="51">
        <v>71.97</v>
      </c>
      <c r="I813" s="51">
        <f t="shared" si="17"/>
        <v>2.399</v>
      </c>
    </row>
    <row r="814" spans="1:9" ht="26.4" x14ac:dyDescent="0.25">
      <c r="A814" s="84" t="s">
        <v>5752</v>
      </c>
      <c r="B814" s="85" t="s">
        <v>1000</v>
      </c>
      <c r="C814" s="51" t="s">
        <v>3501</v>
      </c>
      <c r="D814" s="72">
        <v>10160</v>
      </c>
      <c r="E814" s="24">
        <v>600</v>
      </c>
      <c r="F814" s="84" t="s">
        <v>5422</v>
      </c>
      <c r="G814" s="141">
        <v>3730504</v>
      </c>
      <c r="H814" s="51">
        <v>9.17</v>
      </c>
      <c r="I814" s="51">
        <f t="shared" si="17"/>
        <v>1.5283333333333333E-2</v>
      </c>
    </row>
    <row r="815" spans="1:9" ht="39.6" x14ac:dyDescent="0.25">
      <c r="A815" s="84" t="s">
        <v>5753</v>
      </c>
      <c r="B815" s="61" t="s">
        <v>1001</v>
      </c>
      <c r="C815" s="51" t="s">
        <v>380</v>
      </c>
      <c r="D815" s="72">
        <v>20150</v>
      </c>
      <c r="E815" s="24">
        <v>150</v>
      </c>
      <c r="F815" s="84" t="s">
        <v>5270</v>
      </c>
      <c r="G815" s="141">
        <v>3732153</v>
      </c>
      <c r="H815" s="51">
        <v>21.58</v>
      </c>
      <c r="I815" s="51">
        <f t="shared" si="17"/>
        <v>0.14386666666666664</v>
      </c>
    </row>
    <row r="816" spans="1:9" ht="39.6" x14ac:dyDescent="0.25">
      <c r="A816" s="84" t="s">
        <v>5754</v>
      </c>
      <c r="B816" s="85" t="s">
        <v>1002</v>
      </c>
      <c r="C816" s="51" t="s">
        <v>114</v>
      </c>
      <c r="D816" s="72">
        <v>2065</v>
      </c>
      <c r="E816" s="24">
        <v>500</v>
      </c>
      <c r="F816" s="84" t="s">
        <v>5442</v>
      </c>
      <c r="G816" s="141">
        <v>3747797</v>
      </c>
      <c r="H816" s="51">
        <v>23.12</v>
      </c>
      <c r="I816" s="51">
        <f t="shared" si="17"/>
        <v>4.6240000000000003E-2</v>
      </c>
    </row>
    <row r="817" spans="1:9" ht="39.6" x14ac:dyDescent="0.25">
      <c r="A817" s="84" t="s">
        <v>5755</v>
      </c>
      <c r="B817" s="85" t="s">
        <v>381</v>
      </c>
      <c r="C817" s="51" t="s">
        <v>4081</v>
      </c>
      <c r="D817" s="72">
        <v>303</v>
      </c>
      <c r="E817" s="24">
        <v>10</v>
      </c>
      <c r="F817" s="84" t="s">
        <v>5180</v>
      </c>
      <c r="G817" s="141">
        <v>2919561</v>
      </c>
      <c r="H817" s="51">
        <v>13.52</v>
      </c>
      <c r="I817" s="51">
        <f t="shared" si="17"/>
        <v>1.3519999999999999</v>
      </c>
    </row>
    <row r="818" spans="1:9" ht="66" x14ac:dyDescent="0.25">
      <c r="A818" s="84" t="s">
        <v>5756</v>
      </c>
      <c r="B818" s="84" t="s">
        <v>2544</v>
      </c>
      <c r="C818" s="51" t="s">
        <v>3944</v>
      </c>
      <c r="D818" s="72">
        <v>85215</v>
      </c>
      <c r="E818" s="24">
        <v>500</v>
      </c>
      <c r="F818" s="84" t="s">
        <v>5342</v>
      </c>
      <c r="G818" s="141">
        <v>8681126</v>
      </c>
      <c r="H818" s="51">
        <v>19.579999999999998</v>
      </c>
      <c r="I818" s="51">
        <f t="shared" si="17"/>
        <v>3.9159999999999993E-2</v>
      </c>
    </row>
    <row r="819" spans="1:9" ht="118.8" x14ac:dyDescent="0.25">
      <c r="A819" s="84" t="s">
        <v>5757</v>
      </c>
      <c r="B819" s="84" t="s">
        <v>2644</v>
      </c>
      <c r="C819" s="51" t="s">
        <v>4082</v>
      </c>
      <c r="D819" s="72">
        <v>290</v>
      </c>
      <c r="E819" s="24">
        <v>16</v>
      </c>
      <c r="F819" s="84" t="s">
        <v>5351</v>
      </c>
      <c r="G819" s="141">
        <v>8943034</v>
      </c>
      <c r="H819" s="51">
        <v>62.16</v>
      </c>
      <c r="I819" s="51">
        <f t="shared" si="17"/>
        <v>3.8849999999999998</v>
      </c>
    </row>
    <row r="820" spans="1:9" ht="66" x14ac:dyDescent="0.25">
      <c r="A820" s="84" t="s">
        <v>5758</v>
      </c>
      <c r="B820" s="85" t="s">
        <v>1003</v>
      </c>
      <c r="C820" s="51" t="s">
        <v>4083</v>
      </c>
      <c r="D820" s="72">
        <v>74465</v>
      </c>
      <c r="E820" s="24">
        <v>10</v>
      </c>
      <c r="F820" s="84" t="s">
        <v>5180</v>
      </c>
      <c r="G820" s="141">
        <v>3772323</v>
      </c>
      <c r="H820" s="51">
        <v>17.850000000000001</v>
      </c>
      <c r="I820" s="51">
        <f t="shared" si="17"/>
        <v>1.7850000000000001</v>
      </c>
    </row>
    <row r="821" spans="1:9" ht="118.8" x14ac:dyDescent="0.25">
      <c r="A821" s="84" t="s">
        <v>5759</v>
      </c>
      <c r="B821" s="85" t="s">
        <v>1004</v>
      </c>
      <c r="C821" s="51" t="s">
        <v>4083</v>
      </c>
      <c r="D821" s="72">
        <v>74470</v>
      </c>
      <c r="E821" s="24">
        <v>250</v>
      </c>
      <c r="F821" s="84" t="s">
        <v>5443</v>
      </c>
      <c r="G821" s="141">
        <v>3784747</v>
      </c>
      <c r="H821" s="51">
        <v>15.87</v>
      </c>
      <c r="I821" s="51">
        <f t="shared" si="17"/>
        <v>6.3479999999999995E-2</v>
      </c>
    </row>
    <row r="822" spans="1:9" ht="52.8" x14ac:dyDescent="0.25">
      <c r="A822" s="84" t="s">
        <v>5760</v>
      </c>
      <c r="B822" s="85" t="s">
        <v>382</v>
      </c>
      <c r="C822" s="51" t="s">
        <v>4084</v>
      </c>
      <c r="D822" s="72">
        <v>11002835</v>
      </c>
      <c r="E822" s="24">
        <v>24</v>
      </c>
      <c r="F822" s="84" t="s">
        <v>5444</v>
      </c>
      <c r="G822" s="141">
        <v>8181212</v>
      </c>
      <c r="H822" s="51">
        <v>21.61</v>
      </c>
      <c r="I822" s="51">
        <f t="shared" si="17"/>
        <v>0.90041666666666664</v>
      </c>
    </row>
    <row r="823" spans="1:9" ht="52.8" x14ac:dyDescent="0.25">
      <c r="A823" s="84" t="s">
        <v>5761</v>
      </c>
      <c r="B823" s="85" t="s">
        <v>383</v>
      </c>
      <c r="C823" s="51" t="s">
        <v>4085</v>
      </c>
      <c r="D823" s="72">
        <v>140</v>
      </c>
      <c r="E823" s="24">
        <v>25</v>
      </c>
      <c r="F823" s="84" t="s">
        <v>5257</v>
      </c>
      <c r="G823" s="141">
        <v>8206534</v>
      </c>
      <c r="H823" s="51">
        <v>50.26</v>
      </c>
      <c r="I823" s="51">
        <f t="shared" si="17"/>
        <v>2.0103999999999997</v>
      </c>
    </row>
    <row r="824" spans="1:9" ht="79.2" x14ac:dyDescent="0.25">
      <c r="A824" s="84" t="s">
        <v>5762</v>
      </c>
      <c r="B824" s="85" t="s">
        <v>874</v>
      </c>
      <c r="C824" s="51" t="s">
        <v>3483</v>
      </c>
      <c r="D824" s="72" t="s">
        <v>4086</v>
      </c>
      <c r="E824" s="24">
        <v>30</v>
      </c>
      <c r="F824" s="84" t="s">
        <v>5289</v>
      </c>
      <c r="G824" s="141">
        <v>8144556</v>
      </c>
      <c r="H824" s="51">
        <v>21.16</v>
      </c>
      <c r="I824" s="51">
        <f t="shared" si="17"/>
        <v>0.70533333333333337</v>
      </c>
    </row>
    <row r="825" spans="1:9" ht="79.2" x14ac:dyDescent="0.25">
      <c r="A825" s="84" t="s">
        <v>5763</v>
      </c>
      <c r="B825" s="85" t="s">
        <v>875</v>
      </c>
      <c r="C825" s="51" t="s">
        <v>3483</v>
      </c>
      <c r="D825" s="72" t="s">
        <v>4087</v>
      </c>
      <c r="E825" s="24">
        <v>900</v>
      </c>
      <c r="F825" s="84" t="s">
        <v>5445</v>
      </c>
      <c r="G825" s="141">
        <v>8142629</v>
      </c>
      <c r="H825" s="51">
        <v>23.28</v>
      </c>
      <c r="I825" s="51">
        <f t="shared" si="17"/>
        <v>2.5866666666666666E-2</v>
      </c>
    </row>
    <row r="826" spans="1:9" ht="66" x14ac:dyDescent="0.25">
      <c r="A826" s="84" t="s">
        <v>5764</v>
      </c>
      <c r="B826" s="85" t="s">
        <v>411</v>
      </c>
      <c r="C826" s="51" t="s">
        <v>4088</v>
      </c>
      <c r="D826" s="72">
        <v>15409</v>
      </c>
      <c r="E826" s="24">
        <v>50</v>
      </c>
      <c r="F826" s="84" t="s">
        <v>5446</v>
      </c>
      <c r="G826" s="141">
        <v>8205050</v>
      </c>
      <c r="H826" s="51">
        <v>14.38</v>
      </c>
      <c r="I826" s="51">
        <f t="shared" si="17"/>
        <v>0.28760000000000002</v>
      </c>
    </row>
    <row r="827" spans="1:9" ht="79.2" x14ac:dyDescent="0.25">
      <c r="A827" s="84" t="s">
        <v>5765</v>
      </c>
      <c r="B827" s="85" t="s">
        <v>412</v>
      </c>
      <c r="C827" s="51" t="s">
        <v>4088</v>
      </c>
      <c r="D827" s="72">
        <v>16405</v>
      </c>
      <c r="E827" s="24">
        <v>50</v>
      </c>
      <c r="F827" s="84" t="s">
        <v>5446</v>
      </c>
      <c r="G827" s="141">
        <v>8205056</v>
      </c>
      <c r="H827" s="51">
        <v>15.66</v>
      </c>
      <c r="I827" s="51">
        <f t="shared" si="17"/>
        <v>0.31319999999999998</v>
      </c>
    </row>
    <row r="828" spans="1:9" ht="66" x14ac:dyDescent="0.25">
      <c r="A828" s="84" t="s">
        <v>5766</v>
      </c>
      <c r="B828" s="85" t="s">
        <v>150</v>
      </c>
      <c r="C828" s="51" t="s">
        <v>4088</v>
      </c>
      <c r="D828" s="72">
        <v>15538</v>
      </c>
      <c r="E828" s="24">
        <v>1</v>
      </c>
      <c r="F828" s="84" t="s">
        <v>5447</v>
      </c>
      <c r="G828" s="141">
        <v>8205046</v>
      </c>
      <c r="H828" s="51">
        <v>3.29</v>
      </c>
      <c r="I828" s="51">
        <f t="shared" si="17"/>
        <v>3.29</v>
      </c>
    </row>
    <row r="829" spans="1:9" ht="26.4" x14ac:dyDescent="0.25">
      <c r="A829" s="84" t="s">
        <v>5767</v>
      </c>
      <c r="B829" s="85" t="s">
        <v>1005</v>
      </c>
      <c r="C829" s="51" t="s">
        <v>917</v>
      </c>
      <c r="D829" s="72">
        <v>16374</v>
      </c>
      <c r="E829" s="24">
        <v>1</v>
      </c>
      <c r="F829" s="84" t="s">
        <v>5448</v>
      </c>
      <c r="G829" s="141">
        <v>9346875</v>
      </c>
      <c r="H829" s="51">
        <v>36.479999999999997</v>
      </c>
      <c r="I829" s="51">
        <f t="shared" si="17"/>
        <v>36.479999999999997</v>
      </c>
    </row>
    <row r="830" spans="1:9" ht="26.4" x14ac:dyDescent="0.25">
      <c r="A830" s="84" t="s">
        <v>5768</v>
      </c>
      <c r="B830" s="85" t="s">
        <v>1006</v>
      </c>
      <c r="C830" s="51" t="s">
        <v>917</v>
      </c>
      <c r="D830" s="72">
        <v>19729</v>
      </c>
      <c r="E830" s="24">
        <v>48</v>
      </c>
      <c r="F830" s="84" t="s">
        <v>5449</v>
      </c>
      <c r="G830" s="141">
        <v>9348889</v>
      </c>
      <c r="H830" s="51">
        <v>16.899999999999999</v>
      </c>
      <c r="I830" s="51">
        <f t="shared" si="17"/>
        <v>0.3520833333333333</v>
      </c>
    </row>
    <row r="831" spans="1:9" ht="26.4" x14ac:dyDescent="0.25">
      <c r="A831" s="84" t="s">
        <v>5769</v>
      </c>
      <c r="B831" s="85" t="s">
        <v>1007</v>
      </c>
      <c r="C831" s="51" t="s">
        <v>917</v>
      </c>
      <c r="D831" s="72">
        <v>19736</v>
      </c>
      <c r="E831" s="24">
        <v>48</v>
      </c>
      <c r="F831" s="84" t="s">
        <v>5449</v>
      </c>
      <c r="G831" s="141">
        <v>9349994</v>
      </c>
      <c r="H831" s="51">
        <v>16.899999999999999</v>
      </c>
      <c r="I831" s="51">
        <f t="shared" si="17"/>
        <v>0.3520833333333333</v>
      </c>
    </row>
    <row r="832" spans="1:9" ht="26.4" x14ac:dyDescent="0.25">
      <c r="A832" s="84" t="s">
        <v>5770</v>
      </c>
      <c r="B832" s="85" t="s">
        <v>1008</v>
      </c>
      <c r="C832" s="51" t="s">
        <v>917</v>
      </c>
      <c r="D832" s="72">
        <v>19711</v>
      </c>
      <c r="E832" s="24">
        <v>48</v>
      </c>
      <c r="F832" s="84" t="s">
        <v>5450</v>
      </c>
      <c r="G832" s="141">
        <v>9348756</v>
      </c>
      <c r="H832" s="51">
        <v>16.899999999999999</v>
      </c>
      <c r="I832" s="51">
        <f t="shared" si="17"/>
        <v>0.3520833333333333</v>
      </c>
    </row>
    <row r="833" spans="1:9" ht="39.6" x14ac:dyDescent="0.25">
      <c r="A833" s="84" t="s">
        <v>5771</v>
      </c>
      <c r="B833" s="85" t="s">
        <v>242</v>
      </c>
      <c r="C833" s="51" t="s">
        <v>917</v>
      </c>
      <c r="D833" s="72">
        <v>32309</v>
      </c>
      <c r="E833" s="24">
        <v>48</v>
      </c>
      <c r="F833" s="84" t="s">
        <v>5450</v>
      </c>
      <c r="G833" s="141">
        <v>4215695</v>
      </c>
      <c r="H833" s="51">
        <v>16.899999999999999</v>
      </c>
      <c r="I833" s="51">
        <f t="shared" si="17"/>
        <v>0.3520833333333333</v>
      </c>
    </row>
    <row r="834" spans="1:9" ht="39.6" x14ac:dyDescent="0.25">
      <c r="A834" s="84" t="s">
        <v>5772</v>
      </c>
      <c r="B834" s="85" t="s">
        <v>243</v>
      </c>
      <c r="C834" s="51" t="s">
        <v>917</v>
      </c>
      <c r="D834" s="72">
        <v>331653</v>
      </c>
      <c r="E834" s="24">
        <v>48</v>
      </c>
      <c r="F834" s="84" t="s">
        <v>5449</v>
      </c>
      <c r="G834" s="141">
        <v>4216793</v>
      </c>
      <c r="H834" s="51">
        <v>18.12</v>
      </c>
      <c r="I834" s="51">
        <f t="shared" si="17"/>
        <v>0.3775</v>
      </c>
    </row>
    <row r="835" spans="1:9" ht="26.4" x14ac:dyDescent="0.25">
      <c r="A835" s="84" t="s">
        <v>5773</v>
      </c>
      <c r="B835" s="85" t="s">
        <v>244</v>
      </c>
      <c r="C835" s="51" t="s">
        <v>917</v>
      </c>
      <c r="D835" s="72">
        <v>30007</v>
      </c>
      <c r="E835" s="24">
        <v>120</v>
      </c>
      <c r="F835" s="84" t="s">
        <v>5451</v>
      </c>
      <c r="G835" s="141">
        <v>4215679</v>
      </c>
      <c r="H835" s="51">
        <v>27.78</v>
      </c>
      <c r="I835" s="51">
        <f t="shared" si="17"/>
        <v>0.23150000000000001</v>
      </c>
    </row>
    <row r="836" spans="1:9" ht="26.4" x14ac:dyDescent="0.25">
      <c r="A836" s="84" t="s">
        <v>5774</v>
      </c>
      <c r="B836" s="85" t="s">
        <v>245</v>
      </c>
      <c r="C836" s="51" t="s">
        <v>917</v>
      </c>
      <c r="D836" s="72">
        <v>218075</v>
      </c>
      <c r="E836" s="24">
        <v>48</v>
      </c>
      <c r="F836" s="84" t="s">
        <v>5449</v>
      </c>
      <c r="G836" s="141">
        <v>4214136</v>
      </c>
      <c r="H836" s="51">
        <v>16.55</v>
      </c>
      <c r="I836" s="51">
        <f t="shared" si="17"/>
        <v>0.34479166666666666</v>
      </c>
    </row>
    <row r="837" spans="1:9" ht="26.4" x14ac:dyDescent="0.25">
      <c r="A837" s="84" t="s">
        <v>5775</v>
      </c>
      <c r="B837" s="85" t="s">
        <v>246</v>
      </c>
      <c r="C837" s="51" t="s">
        <v>917</v>
      </c>
      <c r="D837" s="72">
        <v>40084</v>
      </c>
      <c r="E837" s="24">
        <v>48</v>
      </c>
      <c r="F837" s="84" t="s">
        <v>5452</v>
      </c>
      <c r="G837" s="141">
        <v>4218764</v>
      </c>
      <c r="H837" s="51">
        <v>25.63</v>
      </c>
      <c r="I837" s="51">
        <f t="shared" si="17"/>
        <v>0.53395833333333331</v>
      </c>
    </row>
    <row r="838" spans="1:9" ht="26.4" x14ac:dyDescent="0.25">
      <c r="A838" s="84" t="s">
        <v>5776</v>
      </c>
      <c r="B838" s="66" t="s">
        <v>2445</v>
      </c>
      <c r="C838" s="51" t="s">
        <v>917</v>
      </c>
      <c r="D838" s="72">
        <v>20889</v>
      </c>
      <c r="E838" s="24">
        <v>120</v>
      </c>
      <c r="F838" s="84" t="s">
        <v>5451</v>
      </c>
      <c r="G838" s="141">
        <v>4214789</v>
      </c>
      <c r="H838" s="51">
        <v>26.15</v>
      </c>
      <c r="I838" s="51">
        <f t="shared" si="17"/>
        <v>0.21791666666666665</v>
      </c>
    </row>
    <row r="839" spans="1:9" ht="26.4" x14ac:dyDescent="0.25">
      <c r="A839" s="84" t="s">
        <v>5777</v>
      </c>
      <c r="B839" s="66" t="s">
        <v>2446</v>
      </c>
      <c r="C839" s="51" t="s">
        <v>917</v>
      </c>
      <c r="D839" s="72">
        <v>218132</v>
      </c>
      <c r="E839" s="24">
        <v>48</v>
      </c>
      <c r="F839" s="84" t="s">
        <v>5453</v>
      </c>
      <c r="G839" s="141">
        <v>9349724</v>
      </c>
      <c r="H839" s="51">
        <v>13.04</v>
      </c>
      <c r="I839" s="51">
        <f t="shared" si="17"/>
        <v>0.27166666666666667</v>
      </c>
    </row>
    <row r="840" spans="1:9" ht="39.6" x14ac:dyDescent="0.25">
      <c r="A840" s="84" t="s">
        <v>5778</v>
      </c>
      <c r="B840" s="85" t="s">
        <v>237</v>
      </c>
      <c r="C840" s="51" t="s">
        <v>4090</v>
      </c>
      <c r="D840" s="72">
        <v>17729</v>
      </c>
      <c r="E840" s="24">
        <v>48</v>
      </c>
      <c r="F840" s="84" t="s">
        <v>5181</v>
      </c>
      <c r="G840" s="141">
        <v>8170010</v>
      </c>
      <c r="H840" s="51">
        <v>15.67</v>
      </c>
      <c r="I840" s="51">
        <f t="shared" si="17"/>
        <v>0.32645833333333335</v>
      </c>
    </row>
    <row r="841" spans="1:9" ht="39.6" x14ac:dyDescent="0.25">
      <c r="A841" s="84" t="s">
        <v>5779</v>
      </c>
      <c r="B841" s="85" t="s">
        <v>1010</v>
      </c>
      <c r="C841" s="51" t="s">
        <v>489</v>
      </c>
      <c r="D841" s="72">
        <v>625</v>
      </c>
      <c r="E841" s="24">
        <v>12</v>
      </c>
      <c r="F841" s="84" t="s">
        <v>5454</v>
      </c>
      <c r="G841" s="141">
        <v>8171134</v>
      </c>
      <c r="H841" s="51">
        <v>6.25</v>
      </c>
      <c r="I841" s="51">
        <f t="shared" si="17"/>
        <v>0.52083333333333337</v>
      </c>
    </row>
    <row r="842" spans="1:9" ht="26.4" x14ac:dyDescent="0.25">
      <c r="A842" s="84" t="s">
        <v>5780</v>
      </c>
      <c r="B842" s="85" t="s">
        <v>1011</v>
      </c>
      <c r="C842" s="51" t="s">
        <v>489</v>
      </c>
      <c r="D842" s="72">
        <v>251</v>
      </c>
      <c r="E842" s="24">
        <v>6</v>
      </c>
      <c r="F842" s="84" t="s">
        <v>5455</v>
      </c>
      <c r="G842" s="141">
        <v>8171159</v>
      </c>
      <c r="H842" s="51">
        <v>13.11</v>
      </c>
      <c r="I842" s="51">
        <f t="shared" si="17"/>
        <v>2.1850000000000001</v>
      </c>
    </row>
    <row r="843" spans="1:9" ht="26.4" x14ac:dyDescent="0.25">
      <c r="A843" s="84" t="s">
        <v>5781</v>
      </c>
      <c r="B843" s="61" t="s">
        <v>1012</v>
      </c>
      <c r="C843" s="51" t="s">
        <v>489</v>
      </c>
      <c r="D843" s="72">
        <v>101</v>
      </c>
      <c r="E843" s="24">
        <v>12</v>
      </c>
      <c r="F843" s="84" t="s">
        <v>5454</v>
      </c>
      <c r="G843" s="141">
        <v>8171068</v>
      </c>
      <c r="H843" s="51">
        <v>6.62</v>
      </c>
      <c r="I843" s="51">
        <f t="shared" si="17"/>
        <v>0.55166666666666664</v>
      </c>
    </row>
    <row r="844" spans="1:9" ht="26.4" x14ac:dyDescent="0.25">
      <c r="A844" s="84" t="s">
        <v>5782</v>
      </c>
      <c r="B844" s="61" t="s">
        <v>1013</v>
      </c>
      <c r="C844" s="51" t="s">
        <v>489</v>
      </c>
      <c r="D844" s="72">
        <v>627</v>
      </c>
      <c r="E844" s="24">
        <v>12</v>
      </c>
      <c r="F844" s="84" t="s">
        <v>5454</v>
      </c>
      <c r="G844" s="141">
        <v>8171142</v>
      </c>
      <c r="H844" s="51">
        <v>6.25</v>
      </c>
      <c r="I844" s="51">
        <f t="shared" si="17"/>
        <v>0.52083333333333337</v>
      </c>
    </row>
    <row r="845" spans="1:9" ht="26.4" x14ac:dyDescent="0.25">
      <c r="A845" s="84" t="s">
        <v>5783</v>
      </c>
      <c r="B845" s="61" t="s">
        <v>1014</v>
      </c>
      <c r="C845" s="51" t="s">
        <v>489</v>
      </c>
      <c r="D845" s="72">
        <v>622</v>
      </c>
      <c r="E845" s="24">
        <v>12</v>
      </c>
      <c r="F845" s="84" t="s">
        <v>5454</v>
      </c>
      <c r="G845" s="141">
        <v>8171118</v>
      </c>
      <c r="H845" s="51">
        <v>6.25</v>
      </c>
      <c r="I845" s="51">
        <f t="shared" si="17"/>
        <v>0.52083333333333337</v>
      </c>
    </row>
    <row r="846" spans="1:9" ht="26.4" x14ac:dyDescent="0.25">
      <c r="A846" s="84" t="s">
        <v>5784</v>
      </c>
      <c r="B846" s="61" t="s">
        <v>1015</v>
      </c>
      <c r="C846" s="51" t="s">
        <v>918</v>
      </c>
      <c r="D846" s="72">
        <v>2731</v>
      </c>
      <c r="E846" s="24">
        <v>48</v>
      </c>
      <c r="F846" s="84" t="s">
        <v>5181</v>
      </c>
      <c r="G846" s="141">
        <v>8172731</v>
      </c>
      <c r="H846" s="51">
        <v>11.45</v>
      </c>
      <c r="I846" s="51">
        <f t="shared" si="17"/>
        <v>0.23854166666666665</v>
      </c>
    </row>
    <row r="847" spans="1:9" ht="26.4" x14ac:dyDescent="0.25">
      <c r="A847" s="84" t="s">
        <v>5785</v>
      </c>
      <c r="B847" s="85" t="s">
        <v>647</v>
      </c>
      <c r="C847" s="51" t="s">
        <v>918</v>
      </c>
      <c r="D847" s="72">
        <v>2732</v>
      </c>
      <c r="E847" s="24">
        <v>48</v>
      </c>
      <c r="F847" s="84" t="s">
        <v>5181</v>
      </c>
      <c r="G847" s="141">
        <v>8172732</v>
      </c>
      <c r="H847" s="51">
        <v>11.45</v>
      </c>
      <c r="I847" s="51">
        <f t="shared" si="17"/>
        <v>0.23854166666666665</v>
      </c>
    </row>
    <row r="848" spans="1:9" ht="26.4" x14ac:dyDescent="0.25">
      <c r="A848" s="84" t="s">
        <v>5786</v>
      </c>
      <c r="B848" s="84" t="s">
        <v>653</v>
      </c>
      <c r="C848" s="51" t="s">
        <v>918</v>
      </c>
      <c r="D848" s="72">
        <v>2733</v>
      </c>
      <c r="E848" s="24">
        <v>48</v>
      </c>
      <c r="F848" s="84" t="s">
        <v>5181</v>
      </c>
      <c r="G848" s="141">
        <v>8172733</v>
      </c>
      <c r="H848" s="51">
        <v>11.45</v>
      </c>
      <c r="I848" s="51">
        <f t="shared" si="17"/>
        <v>0.23854166666666665</v>
      </c>
    </row>
    <row r="849" spans="1:9" ht="26.4" x14ac:dyDescent="0.25">
      <c r="A849" s="84" t="s">
        <v>5787</v>
      </c>
      <c r="B849" s="85" t="s">
        <v>1009</v>
      </c>
      <c r="C849" s="51" t="s">
        <v>489</v>
      </c>
      <c r="D849" s="72">
        <v>624</v>
      </c>
      <c r="E849" s="24">
        <v>12</v>
      </c>
      <c r="F849" s="84" t="s">
        <v>5454</v>
      </c>
      <c r="G849" s="141">
        <v>8171126</v>
      </c>
      <c r="H849" s="51">
        <v>6.25</v>
      </c>
      <c r="I849" s="51">
        <f t="shared" si="17"/>
        <v>0.52083333333333337</v>
      </c>
    </row>
    <row r="850" spans="1:9" ht="26.4" x14ac:dyDescent="0.25">
      <c r="A850" s="84" t="s">
        <v>5788</v>
      </c>
      <c r="B850" s="84" t="s">
        <v>649</v>
      </c>
      <c r="C850" s="51" t="s">
        <v>489</v>
      </c>
      <c r="D850" s="72">
        <v>621</v>
      </c>
      <c r="E850" s="24">
        <v>12</v>
      </c>
      <c r="F850" s="84" t="s">
        <v>5454</v>
      </c>
      <c r="G850" s="141">
        <v>8171100</v>
      </c>
      <c r="H850" s="51">
        <v>6.25</v>
      </c>
      <c r="I850" s="51">
        <f t="shared" si="17"/>
        <v>0.52083333333333337</v>
      </c>
    </row>
    <row r="851" spans="1:9" ht="26.4" x14ac:dyDescent="0.25">
      <c r="A851" s="84" t="s">
        <v>5789</v>
      </c>
      <c r="B851" s="84" t="s">
        <v>1093</v>
      </c>
      <c r="C851" s="51" t="s">
        <v>489</v>
      </c>
      <c r="D851" s="72">
        <v>620</v>
      </c>
      <c r="E851" s="24">
        <v>12</v>
      </c>
      <c r="F851" s="84" t="s">
        <v>5454</v>
      </c>
      <c r="G851" s="141">
        <v>8171092</v>
      </c>
      <c r="H851" s="51">
        <v>6.25</v>
      </c>
      <c r="I851" s="51">
        <f t="shared" si="17"/>
        <v>0.52083333333333337</v>
      </c>
    </row>
    <row r="852" spans="1:9" ht="26.4" x14ac:dyDescent="0.25">
      <c r="A852" s="84" t="s">
        <v>5790</v>
      </c>
      <c r="B852" s="84" t="s">
        <v>650</v>
      </c>
      <c r="C852" s="51" t="s">
        <v>489</v>
      </c>
      <c r="D852" s="72">
        <v>260</v>
      </c>
      <c r="E852" s="24">
        <v>6</v>
      </c>
      <c r="F852" s="84" t="s">
        <v>5455</v>
      </c>
      <c r="G852" s="141">
        <v>8171167</v>
      </c>
      <c r="H852" s="51">
        <v>13.11</v>
      </c>
      <c r="I852" s="51">
        <f t="shared" si="17"/>
        <v>2.1850000000000001</v>
      </c>
    </row>
    <row r="853" spans="1:9" ht="105.6" x14ac:dyDescent="0.25">
      <c r="A853" s="84" t="s">
        <v>5791</v>
      </c>
      <c r="B853" s="84" t="s">
        <v>2666</v>
      </c>
      <c r="C853" s="51" t="s">
        <v>4091</v>
      </c>
      <c r="D853" s="72">
        <v>9886</v>
      </c>
      <c r="E853" s="24">
        <v>20</v>
      </c>
      <c r="F853" s="84" t="s">
        <v>5174</v>
      </c>
      <c r="G853" s="141">
        <v>8179886</v>
      </c>
      <c r="H853" s="51">
        <v>22.87</v>
      </c>
      <c r="I853" s="51">
        <f t="shared" si="17"/>
        <v>1.1435</v>
      </c>
    </row>
    <row r="854" spans="1:9" ht="66" x14ac:dyDescent="0.25">
      <c r="A854" s="84" t="s">
        <v>5792</v>
      </c>
      <c r="B854" s="84" t="s">
        <v>2667</v>
      </c>
      <c r="C854" s="51" t="s">
        <v>4090</v>
      </c>
      <c r="D854" s="72">
        <v>16632</v>
      </c>
      <c r="E854" s="24">
        <v>64</v>
      </c>
      <c r="F854" s="84" t="s">
        <v>5456</v>
      </c>
      <c r="G854" s="141">
        <v>8170025</v>
      </c>
      <c r="H854" s="51">
        <v>26.49</v>
      </c>
      <c r="I854" s="51">
        <f t="shared" si="17"/>
        <v>0.41390624999999998</v>
      </c>
    </row>
    <row r="855" spans="1:9" ht="26.4" x14ac:dyDescent="0.25">
      <c r="A855" s="84" t="s">
        <v>5793</v>
      </c>
      <c r="B855" s="84" t="s">
        <v>429</v>
      </c>
      <c r="C855" s="51" t="s">
        <v>4091</v>
      </c>
      <c r="D855" s="72">
        <v>387634</v>
      </c>
      <c r="E855" s="24">
        <v>48</v>
      </c>
      <c r="F855" s="84" t="s">
        <v>5181</v>
      </c>
      <c r="G855" s="141">
        <v>8180039</v>
      </c>
      <c r="H855" s="51">
        <v>14.76</v>
      </c>
      <c r="I855" s="51">
        <f t="shared" si="17"/>
        <v>0.3075</v>
      </c>
    </row>
    <row r="856" spans="1:9" ht="26.4" x14ac:dyDescent="0.25">
      <c r="A856" s="84" t="s">
        <v>5794</v>
      </c>
      <c r="B856" s="84" t="s">
        <v>651</v>
      </c>
      <c r="C856" s="51" t="s">
        <v>4091</v>
      </c>
      <c r="D856" s="72">
        <v>9819</v>
      </c>
      <c r="E856" s="24">
        <v>48</v>
      </c>
      <c r="F856" s="84" t="s">
        <v>5181</v>
      </c>
      <c r="G856" s="141">
        <v>8180038</v>
      </c>
      <c r="H856" s="51">
        <v>14.76</v>
      </c>
      <c r="I856" s="51">
        <f t="shared" si="17"/>
        <v>0.3075</v>
      </c>
    </row>
    <row r="857" spans="1:9" ht="26.4" x14ac:dyDescent="0.25">
      <c r="A857" s="84" t="s">
        <v>5795</v>
      </c>
      <c r="B857" s="84" t="s">
        <v>655</v>
      </c>
      <c r="C857" s="51" t="s">
        <v>4090</v>
      </c>
      <c r="D857" s="72">
        <v>42163</v>
      </c>
      <c r="E857" s="24">
        <v>64</v>
      </c>
      <c r="F857" s="84" t="s">
        <v>5322</v>
      </c>
      <c r="G857" s="141">
        <v>8172163</v>
      </c>
      <c r="H857" s="51">
        <v>17.690000000000001</v>
      </c>
      <c r="I857" s="51">
        <f t="shared" si="17"/>
        <v>0.27640625000000002</v>
      </c>
    </row>
    <row r="858" spans="1:9" ht="39.6" x14ac:dyDescent="0.25">
      <c r="A858" s="84" t="s">
        <v>5796</v>
      </c>
      <c r="B858" s="85" t="s">
        <v>7235</v>
      </c>
      <c r="C858" s="51" t="s">
        <v>4054</v>
      </c>
      <c r="D858" s="72">
        <v>50210</v>
      </c>
      <c r="E858" s="24">
        <v>100</v>
      </c>
      <c r="F858" s="84" t="s">
        <v>5457</v>
      </c>
      <c r="G858" s="141">
        <v>9180007</v>
      </c>
      <c r="H858" s="51">
        <v>19.48</v>
      </c>
      <c r="I858" s="51">
        <f t="shared" si="17"/>
        <v>0.1948</v>
      </c>
    </row>
    <row r="859" spans="1:9" ht="52.8" x14ac:dyDescent="0.25">
      <c r="A859" s="84" t="s">
        <v>5797</v>
      </c>
      <c r="B859" s="85" t="s">
        <v>7236</v>
      </c>
      <c r="C859" s="51" t="s">
        <v>4054</v>
      </c>
      <c r="D859" s="72">
        <v>50215</v>
      </c>
      <c r="E859" s="24">
        <v>100</v>
      </c>
      <c r="F859" s="84" t="s">
        <v>5457</v>
      </c>
      <c r="G859" s="141">
        <v>9180008</v>
      </c>
      <c r="H859" s="51">
        <v>19.48</v>
      </c>
      <c r="I859" s="51">
        <f t="shared" si="17"/>
        <v>0.1948</v>
      </c>
    </row>
    <row r="860" spans="1:9" ht="39.6" x14ac:dyDescent="0.25">
      <c r="A860" s="84" t="s">
        <v>5798</v>
      </c>
      <c r="B860" s="84" t="s">
        <v>7237</v>
      </c>
      <c r="C860" s="51" t="s">
        <v>4054</v>
      </c>
      <c r="D860" s="72">
        <v>41507</v>
      </c>
      <c r="E860" s="24">
        <v>96</v>
      </c>
      <c r="F860" s="84" t="s">
        <v>5458</v>
      </c>
      <c r="G860" s="141">
        <v>0</v>
      </c>
      <c r="H860" s="51">
        <v>26.1</v>
      </c>
      <c r="I860" s="51">
        <f t="shared" ref="I860:I923" si="18">H860/$E860</f>
        <v>0.27187500000000003</v>
      </c>
    </row>
    <row r="861" spans="1:9" ht="26.4" x14ac:dyDescent="0.25">
      <c r="A861" s="84" t="s">
        <v>5799</v>
      </c>
      <c r="B861" s="84" t="s">
        <v>2416</v>
      </c>
      <c r="C861" s="51" t="s">
        <v>4092</v>
      </c>
      <c r="D861" s="72">
        <v>56073</v>
      </c>
      <c r="E861" s="24">
        <v>200</v>
      </c>
      <c r="F861" s="84" t="s">
        <v>5270</v>
      </c>
      <c r="G861" s="141">
        <v>0</v>
      </c>
      <c r="H861" s="51">
        <v>26</v>
      </c>
      <c r="I861" s="51">
        <f t="shared" si="18"/>
        <v>0.13</v>
      </c>
    </row>
    <row r="862" spans="1:9" ht="26.4" x14ac:dyDescent="0.25">
      <c r="A862" s="84" t="s">
        <v>5800</v>
      </c>
      <c r="B862" s="84" t="s">
        <v>2417</v>
      </c>
      <c r="C862" s="51" t="s">
        <v>4054</v>
      </c>
      <c r="D862" s="72">
        <v>56074</v>
      </c>
      <c r="E862" s="24">
        <v>200</v>
      </c>
      <c r="F862" s="84" t="s">
        <v>5270</v>
      </c>
      <c r="G862" s="141">
        <v>9408336</v>
      </c>
      <c r="H862" s="51">
        <v>27.98</v>
      </c>
      <c r="I862" s="51">
        <f t="shared" si="18"/>
        <v>0.1399</v>
      </c>
    </row>
    <row r="863" spans="1:9" ht="39.6" x14ac:dyDescent="0.25">
      <c r="A863" s="84" t="s">
        <v>5801</v>
      </c>
      <c r="B863" s="84" t="s">
        <v>2418</v>
      </c>
      <c r="C863" s="51" t="s">
        <v>4092</v>
      </c>
      <c r="D863" s="72">
        <v>56075</v>
      </c>
      <c r="E863" s="24">
        <v>200</v>
      </c>
      <c r="F863" s="84" t="s">
        <v>5270</v>
      </c>
      <c r="G863" s="141">
        <v>0</v>
      </c>
      <c r="H863" s="51">
        <v>28.04</v>
      </c>
      <c r="I863" s="51">
        <f t="shared" si="18"/>
        <v>0.14019999999999999</v>
      </c>
    </row>
    <row r="864" spans="1:9" ht="26.4" x14ac:dyDescent="0.25">
      <c r="A864" s="84" t="s">
        <v>5802</v>
      </c>
      <c r="B864" s="84" t="s">
        <v>2419</v>
      </c>
      <c r="C864" s="51" t="s">
        <v>4054</v>
      </c>
      <c r="D864" s="72">
        <v>39085</v>
      </c>
      <c r="E864" s="24">
        <v>6</v>
      </c>
      <c r="F864" s="84" t="s">
        <v>5459</v>
      </c>
      <c r="G864" s="141">
        <v>0</v>
      </c>
      <c r="H864" s="51">
        <v>28.03</v>
      </c>
      <c r="I864" s="51">
        <f t="shared" si="18"/>
        <v>4.6716666666666669</v>
      </c>
    </row>
    <row r="865" spans="1:9" x14ac:dyDescent="0.25">
      <c r="A865" s="84" t="s">
        <v>5803</v>
      </c>
      <c r="B865" s="84" t="s">
        <v>2420</v>
      </c>
      <c r="C865" s="51" t="s">
        <v>4093</v>
      </c>
      <c r="D865" s="72">
        <v>56071</v>
      </c>
      <c r="E865" s="24">
        <v>200</v>
      </c>
      <c r="F865" s="84" t="s">
        <v>5270</v>
      </c>
      <c r="G865" s="141">
        <v>0</v>
      </c>
      <c r="H865" s="51">
        <v>28.83</v>
      </c>
      <c r="I865" s="51">
        <f t="shared" si="18"/>
        <v>0.14415</v>
      </c>
    </row>
    <row r="866" spans="1:9" ht="39.6" x14ac:dyDescent="0.25">
      <c r="A866" s="84" t="s">
        <v>5804</v>
      </c>
      <c r="B866" s="84" t="s">
        <v>4454</v>
      </c>
      <c r="C866" s="51" t="s">
        <v>4094</v>
      </c>
      <c r="D866" s="72">
        <v>23060025</v>
      </c>
      <c r="E866" s="24">
        <v>96</v>
      </c>
      <c r="F866" s="84" t="s">
        <v>5458</v>
      </c>
      <c r="G866" s="141">
        <v>9180012</v>
      </c>
      <c r="H866" s="51">
        <v>24.49</v>
      </c>
      <c r="I866" s="51">
        <f t="shared" si="18"/>
        <v>0.25510416666666663</v>
      </c>
    </row>
    <row r="867" spans="1:9" ht="39.6" x14ac:dyDescent="0.25">
      <c r="A867" s="84" t="s">
        <v>5805</v>
      </c>
      <c r="B867" s="84" t="s">
        <v>4455</v>
      </c>
      <c r="C867" s="51" t="s">
        <v>4095</v>
      </c>
      <c r="D867" s="72">
        <v>4011</v>
      </c>
      <c r="E867" s="24">
        <v>100</v>
      </c>
      <c r="F867" s="84" t="s">
        <v>5168</v>
      </c>
      <c r="G867" s="141">
        <v>9391129</v>
      </c>
      <c r="H867" s="51">
        <v>21.41</v>
      </c>
      <c r="I867" s="51">
        <f t="shared" si="18"/>
        <v>0.21410000000000001</v>
      </c>
    </row>
    <row r="868" spans="1:9" ht="26.4" x14ac:dyDescent="0.25">
      <c r="A868" s="84" t="s">
        <v>5806</v>
      </c>
      <c r="B868" s="84" t="s">
        <v>654</v>
      </c>
      <c r="C868" s="51" t="s">
        <v>4090</v>
      </c>
      <c r="D868" s="72">
        <v>16632</v>
      </c>
      <c r="E868" s="24">
        <v>6</v>
      </c>
      <c r="F868" s="84" t="s">
        <v>5460</v>
      </c>
      <c r="G868" s="141">
        <v>8170025</v>
      </c>
      <c r="H868" s="51">
        <v>26.49</v>
      </c>
      <c r="I868" s="51">
        <f t="shared" si="18"/>
        <v>4.415</v>
      </c>
    </row>
    <row r="869" spans="1:9" ht="39.6" x14ac:dyDescent="0.25">
      <c r="A869" s="84" t="s">
        <v>5807</v>
      </c>
      <c r="B869" s="85" t="s">
        <v>49</v>
      </c>
      <c r="C869" s="51" t="s">
        <v>4096</v>
      </c>
      <c r="D869" s="72" t="s">
        <v>4097</v>
      </c>
      <c r="E869" s="24">
        <v>15</v>
      </c>
      <c r="F869" s="84" t="s">
        <v>5450</v>
      </c>
      <c r="G869" s="141">
        <v>8165052</v>
      </c>
      <c r="H869" s="51">
        <v>23.18</v>
      </c>
      <c r="I869" s="51">
        <f t="shared" si="18"/>
        <v>1.5453333333333332</v>
      </c>
    </row>
    <row r="870" spans="1:9" ht="39.6" x14ac:dyDescent="0.25">
      <c r="A870" s="84" t="s">
        <v>5808</v>
      </c>
      <c r="B870" s="84" t="s">
        <v>615</v>
      </c>
      <c r="C870" s="51" t="s">
        <v>3915</v>
      </c>
      <c r="D870" s="72" t="s">
        <v>4098</v>
      </c>
      <c r="E870" s="24">
        <v>30</v>
      </c>
      <c r="F870" s="84" t="s">
        <v>5174</v>
      </c>
      <c r="G870" s="141">
        <v>8856023</v>
      </c>
      <c r="H870" s="51">
        <v>34.89</v>
      </c>
      <c r="I870" s="51">
        <f t="shared" si="18"/>
        <v>1.163</v>
      </c>
    </row>
    <row r="871" spans="1:9" ht="39.6" x14ac:dyDescent="0.25">
      <c r="A871" s="84" t="s">
        <v>5809</v>
      </c>
      <c r="B871" s="84" t="s">
        <v>616</v>
      </c>
      <c r="C871" s="51" t="s">
        <v>3915</v>
      </c>
      <c r="D871" s="72" t="s">
        <v>4099</v>
      </c>
      <c r="E871" s="24">
        <v>72</v>
      </c>
      <c r="F871" s="84" t="s">
        <v>5231</v>
      </c>
      <c r="G871" s="141">
        <v>8856030</v>
      </c>
      <c r="H871" s="51">
        <v>13.87</v>
      </c>
      <c r="I871" s="51">
        <f t="shared" si="18"/>
        <v>0.19263888888888889</v>
      </c>
    </row>
    <row r="872" spans="1:9" ht="39.6" x14ac:dyDescent="0.25">
      <c r="A872" s="84" t="s">
        <v>5810</v>
      </c>
      <c r="B872" s="84" t="s">
        <v>616</v>
      </c>
      <c r="C872" s="51" t="s">
        <v>3915</v>
      </c>
      <c r="D872" s="72" t="s">
        <v>4100</v>
      </c>
      <c r="E872" s="24">
        <v>10</v>
      </c>
      <c r="F872" s="84" t="s">
        <v>5180</v>
      </c>
      <c r="G872" s="141">
        <v>8856032</v>
      </c>
      <c r="H872" s="51">
        <v>18.52</v>
      </c>
      <c r="I872" s="51">
        <f t="shared" si="18"/>
        <v>1.8519999999999999</v>
      </c>
    </row>
    <row r="873" spans="1:9" ht="92.4" x14ac:dyDescent="0.25">
      <c r="A873" s="84" t="s">
        <v>5811</v>
      </c>
      <c r="B873" s="85" t="s">
        <v>50</v>
      </c>
      <c r="C873" s="51" t="s">
        <v>3915</v>
      </c>
      <c r="D873" s="72" t="s">
        <v>3916</v>
      </c>
      <c r="E873" s="24">
        <v>30</v>
      </c>
      <c r="F873" s="84" t="s">
        <v>5174</v>
      </c>
      <c r="G873" s="141">
        <v>8856022</v>
      </c>
      <c r="H873" s="51">
        <v>33.979999999999997</v>
      </c>
      <c r="I873" s="51">
        <f t="shared" si="18"/>
        <v>1.1326666666666665</v>
      </c>
    </row>
    <row r="874" spans="1:9" ht="39.6" x14ac:dyDescent="0.25">
      <c r="A874" s="84" t="s">
        <v>5812</v>
      </c>
      <c r="B874" s="85" t="s">
        <v>51</v>
      </c>
      <c r="C874" s="51" t="s">
        <v>3914</v>
      </c>
      <c r="D874" s="72">
        <v>40005</v>
      </c>
      <c r="E874" s="24">
        <v>20</v>
      </c>
      <c r="F874" s="84" t="s">
        <v>5174</v>
      </c>
      <c r="G874" s="141">
        <v>8858112</v>
      </c>
      <c r="H874" s="51">
        <v>39.81</v>
      </c>
      <c r="I874" s="51">
        <f t="shared" si="18"/>
        <v>1.9905000000000002</v>
      </c>
    </row>
    <row r="875" spans="1:9" ht="79.2" x14ac:dyDescent="0.25">
      <c r="A875" s="84" t="s">
        <v>5813</v>
      </c>
      <c r="B875" s="85" t="s">
        <v>275</v>
      </c>
      <c r="C875" s="51" t="s">
        <v>4101</v>
      </c>
      <c r="D875" s="72">
        <v>354693</v>
      </c>
      <c r="E875" s="24">
        <v>90</v>
      </c>
      <c r="F875" s="84" t="s">
        <v>5181</v>
      </c>
      <c r="G875" s="141">
        <v>9310091</v>
      </c>
      <c r="H875" s="51">
        <v>30.97</v>
      </c>
      <c r="I875" s="51">
        <f t="shared" si="18"/>
        <v>0.34411111111111109</v>
      </c>
    </row>
    <row r="876" spans="1:9" ht="79.2" x14ac:dyDescent="0.25">
      <c r="A876" s="84" t="s">
        <v>5814</v>
      </c>
      <c r="B876" s="85" t="s">
        <v>276</v>
      </c>
      <c r="C876" s="51" t="s">
        <v>4101</v>
      </c>
      <c r="D876" s="72">
        <v>354594</v>
      </c>
      <c r="E876" s="24">
        <v>90</v>
      </c>
      <c r="F876" s="84" t="s">
        <v>5181</v>
      </c>
      <c r="G876" s="141">
        <v>9310082</v>
      </c>
      <c r="H876" s="51">
        <v>30.97</v>
      </c>
      <c r="I876" s="51">
        <f t="shared" si="18"/>
        <v>0.34411111111111109</v>
      </c>
    </row>
    <row r="877" spans="1:9" ht="105.6" x14ac:dyDescent="0.25">
      <c r="A877" s="84" t="s">
        <v>5815</v>
      </c>
      <c r="B877" s="85" t="s">
        <v>291</v>
      </c>
      <c r="C877" s="51" t="s">
        <v>4102</v>
      </c>
      <c r="D877" s="72" t="s">
        <v>4103</v>
      </c>
      <c r="E877" s="24">
        <v>40</v>
      </c>
      <c r="F877" s="84" t="s">
        <v>5461</v>
      </c>
      <c r="G877" s="141">
        <v>9310146</v>
      </c>
      <c r="H877" s="51">
        <v>8.48</v>
      </c>
      <c r="I877" s="51">
        <f t="shared" si="18"/>
        <v>0.21200000000000002</v>
      </c>
    </row>
    <row r="878" spans="1:9" ht="105.6" x14ac:dyDescent="0.25">
      <c r="A878" s="84" t="s">
        <v>5816</v>
      </c>
      <c r="B878" s="85" t="s">
        <v>292</v>
      </c>
      <c r="C878" s="51" t="s">
        <v>4104</v>
      </c>
      <c r="D878" s="72" t="s">
        <v>4105</v>
      </c>
      <c r="E878" s="24">
        <v>36</v>
      </c>
      <c r="F878" s="84" t="s">
        <v>5462</v>
      </c>
      <c r="G878" s="141">
        <v>9310014</v>
      </c>
      <c r="H878" s="51">
        <v>10.77</v>
      </c>
      <c r="I878" s="51">
        <f t="shared" si="18"/>
        <v>0.29916666666666664</v>
      </c>
    </row>
    <row r="879" spans="1:9" ht="92.4" x14ac:dyDescent="0.25">
      <c r="A879" s="84" t="s">
        <v>5817</v>
      </c>
      <c r="B879" s="85" t="s">
        <v>378</v>
      </c>
      <c r="C879" s="51" t="s">
        <v>488</v>
      </c>
      <c r="D879" s="72">
        <v>30800</v>
      </c>
      <c r="E879" s="24">
        <v>70</v>
      </c>
      <c r="F879" s="84" t="s">
        <v>5275</v>
      </c>
      <c r="G879" s="141">
        <v>60308</v>
      </c>
      <c r="H879" s="51">
        <v>9.2200000000000006</v>
      </c>
      <c r="I879" s="51">
        <f t="shared" si="18"/>
        <v>0.13171428571428573</v>
      </c>
    </row>
    <row r="880" spans="1:9" ht="79.2" x14ac:dyDescent="0.25">
      <c r="A880" s="84" t="s">
        <v>5818</v>
      </c>
      <c r="B880" s="85" t="s">
        <v>379</v>
      </c>
      <c r="C880" s="51" t="s">
        <v>488</v>
      </c>
      <c r="D880" s="72">
        <v>30100</v>
      </c>
      <c r="E880" s="24">
        <v>70</v>
      </c>
      <c r="F880" s="84" t="s">
        <v>5275</v>
      </c>
      <c r="G880" s="141">
        <v>60301</v>
      </c>
      <c r="H880" s="51">
        <v>10.92</v>
      </c>
      <c r="I880" s="51">
        <f t="shared" si="18"/>
        <v>0.156</v>
      </c>
    </row>
    <row r="881" spans="1:9" ht="79.2" x14ac:dyDescent="0.25">
      <c r="A881" s="84" t="s">
        <v>5819</v>
      </c>
      <c r="B881" s="85" t="s">
        <v>149</v>
      </c>
      <c r="C881" s="51" t="s">
        <v>488</v>
      </c>
      <c r="D881" s="72">
        <v>31000</v>
      </c>
      <c r="E881" s="24">
        <v>70</v>
      </c>
      <c r="F881" s="84" t="s">
        <v>5181</v>
      </c>
      <c r="G881" s="141">
        <v>123414</v>
      </c>
      <c r="H881" s="51">
        <v>11.16</v>
      </c>
      <c r="I881" s="51">
        <f t="shared" si="18"/>
        <v>0.15942857142857142</v>
      </c>
    </row>
    <row r="882" spans="1:9" ht="92.4" x14ac:dyDescent="0.25">
      <c r="A882" s="84" t="s">
        <v>5820</v>
      </c>
      <c r="B882" s="85" t="s">
        <v>184</v>
      </c>
      <c r="C882" s="51" t="s">
        <v>488</v>
      </c>
      <c r="D882" s="72">
        <v>31200</v>
      </c>
      <c r="E882" s="24">
        <v>70</v>
      </c>
      <c r="F882" s="84" t="s">
        <v>5275</v>
      </c>
      <c r="G882" s="141">
        <v>60312</v>
      </c>
      <c r="H882" s="51">
        <v>11.05</v>
      </c>
      <c r="I882" s="51">
        <f t="shared" si="18"/>
        <v>0.15785714285714286</v>
      </c>
    </row>
    <row r="883" spans="1:9" ht="39.6" x14ac:dyDescent="0.25">
      <c r="A883" s="84" t="s">
        <v>5821</v>
      </c>
      <c r="B883" s="85" t="s">
        <v>1016</v>
      </c>
      <c r="C883" s="51" t="s">
        <v>488</v>
      </c>
      <c r="D883" s="72">
        <v>90100</v>
      </c>
      <c r="E883" s="24">
        <v>72</v>
      </c>
      <c r="F883" s="84" t="s">
        <v>5275</v>
      </c>
      <c r="G883" s="141">
        <v>60901</v>
      </c>
      <c r="H883" s="51">
        <v>10.75</v>
      </c>
      <c r="I883" s="51">
        <f t="shared" si="18"/>
        <v>0.14930555555555555</v>
      </c>
    </row>
    <row r="884" spans="1:9" ht="39.6" x14ac:dyDescent="0.25">
      <c r="A884" s="84" t="s">
        <v>5822</v>
      </c>
      <c r="B884" s="85" t="s">
        <v>1017</v>
      </c>
      <c r="C884" s="51" t="s">
        <v>488</v>
      </c>
      <c r="D884" s="72">
        <v>90301</v>
      </c>
      <c r="E884" s="24">
        <v>72</v>
      </c>
      <c r="F884" s="84" t="s">
        <v>5275</v>
      </c>
      <c r="G884" s="141">
        <v>60903</v>
      </c>
      <c r="H884" s="51">
        <v>8.9600000000000009</v>
      </c>
      <c r="I884" s="51">
        <f t="shared" si="18"/>
        <v>0.12444444444444445</v>
      </c>
    </row>
    <row r="885" spans="1:9" ht="39.6" x14ac:dyDescent="0.25">
      <c r="A885" s="84" t="s">
        <v>5823</v>
      </c>
      <c r="B885" s="85" t="s">
        <v>1018</v>
      </c>
      <c r="C885" s="51" t="s">
        <v>488</v>
      </c>
      <c r="D885" s="72">
        <v>90501</v>
      </c>
      <c r="E885" s="24">
        <v>72</v>
      </c>
      <c r="F885" s="84" t="s">
        <v>5275</v>
      </c>
      <c r="G885" s="141">
        <v>60905</v>
      </c>
      <c r="H885" s="51">
        <v>11.06</v>
      </c>
      <c r="I885" s="51">
        <f t="shared" si="18"/>
        <v>0.15361111111111111</v>
      </c>
    </row>
    <row r="886" spans="1:9" ht="26.4" x14ac:dyDescent="0.25">
      <c r="A886" s="84" t="s">
        <v>5824</v>
      </c>
      <c r="B886" s="85" t="s">
        <v>185</v>
      </c>
      <c r="C886" s="51" t="s">
        <v>488</v>
      </c>
      <c r="D886" s="72">
        <v>90800</v>
      </c>
      <c r="E886" s="24">
        <v>72</v>
      </c>
      <c r="F886" s="84" t="s">
        <v>5181</v>
      </c>
      <c r="G886" s="141">
        <v>123409</v>
      </c>
      <c r="H886" s="51">
        <v>9.5</v>
      </c>
      <c r="I886" s="51">
        <f t="shared" si="18"/>
        <v>0.13194444444444445</v>
      </c>
    </row>
    <row r="887" spans="1:9" ht="26.4" x14ac:dyDescent="0.25">
      <c r="A887" s="84" t="s">
        <v>5825</v>
      </c>
      <c r="B887" s="85" t="s">
        <v>186</v>
      </c>
      <c r="C887" s="51" t="s">
        <v>4106</v>
      </c>
      <c r="D887" s="72">
        <v>41771</v>
      </c>
      <c r="E887" s="24">
        <v>96</v>
      </c>
      <c r="F887" s="84" t="s">
        <v>5181</v>
      </c>
      <c r="G887" s="141">
        <v>9006813</v>
      </c>
      <c r="H887" s="51">
        <v>11.81</v>
      </c>
      <c r="I887" s="51">
        <f t="shared" si="18"/>
        <v>0.12302083333333334</v>
      </c>
    </row>
    <row r="888" spans="1:9" ht="26.4" x14ac:dyDescent="0.25">
      <c r="A888" s="84" t="s">
        <v>5826</v>
      </c>
      <c r="B888" s="85" t="s">
        <v>402</v>
      </c>
      <c r="C888" s="51" t="s">
        <v>4106</v>
      </c>
      <c r="D888" s="72">
        <v>41760</v>
      </c>
      <c r="E888" s="24">
        <v>96</v>
      </c>
      <c r="F888" s="84" t="s">
        <v>5181</v>
      </c>
      <c r="G888" s="141">
        <v>9006821</v>
      </c>
      <c r="H888" s="51">
        <v>12.64</v>
      </c>
      <c r="I888" s="51">
        <f t="shared" si="18"/>
        <v>0.13166666666666668</v>
      </c>
    </row>
    <row r="889" spans="1:9" ht="26.4" x14ac:dyDescent="0.25">
      <c r="A889" s="84" t="s">
        <v>5827</v>
      </c>
      <c r="B889" s="85" t="s">
        <v>403</v>
      </c>
      <c r="C889" s="51" t="s">
        <v>4106</v>
      </c>
      <c r="D889" s="72">
        <v>41776</v>
      </c>
      <c r="E889" s="24">
        <v>96</v>
      </c>
      <c r="F889" s="84" t="s">
        <v>5181</v>
      </c>
      <c r="G889" s="141">
        <v>9006807</v>
      </c>
      <c r="H889" s="51">
        <v>12.2</v>
      </c>
      <c r="I889" s="51">
        <f t="shared" si="18"/>
        <v>0.12708333333333333</v>
      </c>
    </row>
    <row r="890" spans="1:9" ht="26.4" x14ac:dyDescent="0.25">
      <c r="A890" s="84" t="s">
        <v>5828</v>
      </c>
      <c r="B890" s="85" t="s">
        <v>404</v>
      </c>
      <c r="C890" s="51" t="s">
        <v>4106</v>
      </c>
      <c r="D890" s="72">
        <v>41773</v>
      </c>
      <c r="E890" s="24">
        <v>96</v>
      </c>
      <c r="F890" s="84" t="s">
        <v>5181</v>
      </c>
      <c r="G890" s="141">
        <v>9006805</v>
      </c>
      <c r="H890" s="51">
        <v>14.37</v>
      </c>
      <c r="I890" s="51">
        <f t="shared" si="18"/>
        <v>0.1496875</v>
      </c>
    </row>
    <row r="891" spans="1:9" ht="26.4" x14ac:dyDescent="0.25">
      <c r="A891" s="84" t="s">
        <v>5829</v>
      </c>
      <c r="B891" s="85" t="s">
        <v>405</v>
      </c>
      <c r="C891" s="51" t="s">
        <v>4106</v>
      </c>
      <c r="D891" s="72">
        <v>41770</v>
      </c>
      <c r="E891" s="24">
        <v>96</v>
      </c>
      <c r="F891" s="84" t="s">
        <v>5181</v>
      </c>
      <c r="G891" s="141">
        <v>9006815</v>
      </c>
      <c r="H891" s="51">
        <v>14.7</v>
      </c>
      <c r="I891" s="51">
        <f t="shared" si="18"/>
        <v>0.15312499999999998</v>
      </c>
    </row>
    <row r="892" spans="1:9" ht="26.4" x14ac:dyDescent="0.25">
      <c r="A892" s="84" t="s">
        <v>5830</v>
      </c>
      <c r="B892" s="84" t="s">
        <v>642</v>
      </c>
      <c r="C892" s="51" t="s">
        <v>4106</v>
      </c>
      <c r="D892" s="72">
        <v>41381</v>
      </c>
      <c r="E892" s="24">
        <v>96</v>
      </c>
      <c r="F892" s="84" t="s">
        <v>5181</v>
      </c>
      <c r="G892" s="141">
        <v>9006826</v>
      </c>
      <c r="H892" s="51">
        <v>11.96</v>
      </c>
      <c r="I892" s="51">
        <f t="shared" si="18"/>
        <v>0.12458333333333334</v>
      </c>
    </row>
    <row r="893" spans="1:9" ht="79.2" x14ac:dyDescent="0.25">
      <c r="A893" s="84" t="s">
        <v>5831</v>
      </c>
      <c r="B893" s="84" t="s">
        <v>2645</v>
      </c>
      <c r="C893" s="51" t="s">
        <v>4106</v>
      </c>
      <c r="D893" s="72">
        <v>41403</v>
      </c>
      <c r="E893" s="24">
        <v>48</v>
      </c>
      <c r="F893" s="84" t="s">
        <v>5454</v>
      </c>
      <c r="G893" s="141">
        <v>9006817</v>
      </c>
      <c r="H893" s="51">
        <v>9.41</v>
      </c>
      <c r="I893" s="51">
        <f t="shared" si="18"/>
        <v>0.19604166666666667</v>
      </c>
    </row>
    <row r="894" spans="1:9" ht="66" x14ac:dyDescent="0.25">
      <c r="A894" s="84" t="s">
        <v>5832</v>
      </c>
      <c r="B894" s="84" t="s">
        <v>2646</v>
      </c>
      <c r="C894" s="51" t="s">
        <v>4106</v>
      </c>
      <c r="D894" s="72" t="s">
        <v>4107</v>
      </c>
      <c r="E894" s="24">
        <v>70</v>
      </c>
      <c r="F894" s="84" t="s">
        <v>5454</v>
      </c>
      <c r="G894" s="141">
        <v>9006814</v>
      </c>
      <c r="H894" s="51">
        <v>12.4</v>
      </c>
      <c r="I894" s="51">
        <f t="shared" si="18"/>
        <v>0.17714285714285716</v>
      </c>
    </row>
    <row r="895" spans="1:9" ht="66" x14ac:dyDescent="0.25">
      <c r="A895" s="84" t="s">
        <v>5833</v>
      </c>
      <c r="B895" s="84" t="s">
        <v>2649</v>
      </c>
      <c r="C895" s="51" t="s">
        <v>4106</v>
      </c>
      <c r="D895" s="72">
        <v>41830</v>
      </c>
      <c r="E895" s="24">
        <v>12</v>
      </c>
      <c r="F895" s="84" t="s">
        <v>5463</v>
      </c>
      <c r="G895" s="141">
        <v>9000050</v>
      </c>
      <c r="H895" s="51">
        <v>34.65</v>
      </c>
      <c r="I895" s="51">
        <f t="shared" si="18"/>
        <v>2.8874999999999997</v>
      </c>
    </row>
    <row r="896" spans="1:9" ht="52.8" x14ac:dyDescent="0.25">
      <c r="A896" s="84" t="s">
        <v>5834</v>
      </c>
      <c r="B896" s="85" t="s">
        <v>433</v>
      </c>
      <c r="C896" s="51" t="s">
        <v>4102</v>
      </c>
      <c r="D896" s="72" t="s">
        <v>4108</v>
      </c>
      <c r="E896" s="24">
        <v>40</v>
      </c>
      <c r="F896" s="84" t="s">
        <v>5461</v>
      </c>
      <c r="G896" s="141">
        <v>9310142</v>
      </c>
      <c r="H896" s="51">
        <v>8.4700000000000006</v>
      </c>
      <c r="I896" s="51">
        <f t="shared" si="18"/>
        <v>0.21175000000000002</v>
      </c>
    </row>
    <row r="897" spans="1:9" x14ac:dyDescent="0.25">
      <c r="A897" s="84" t="s">
        <v>5835</v>
      </c>
      <c r="B897" s="84" t="s">
        <v>641</v>
      </c>
      <c r="C897" s="51" t="s">
        <v>3503</v>
      </c>
      <c r="D897" s="72">
        <v>41380</v>
      </c>
      <c r="E897" s="24">
        <v>96</v>
      </c>
      <c r="F897" s="84" t="s">
        <v>5181</v>
      </c>
      <c r="G897" s="141">
        <v>9006803</v>
      </c>
      <c r="H897" s="51">
        <v>14.87</v>
      </c>
      <c r="I897" s="51">
        <f t="shared" si="18"/>
        <v>0.15489583333333332</v>
      </c>
    </row>
    <row r="898" spans="1:9" ht="52.8" x14ac:dyDescent="0.25">
      <c r="A898" s="84" t="s">
        <v>5836</v>
      </c>
      <c r="B898" s="85" t="s">
        <v>434</v>
      </c>
      <c r="C898" s="51" t="s">
        <v>4102</v>
      </c>
      <c r="D898" s="72" t="s">
        <v>4109</v>
      </c>
      <c r="E898" s="24">
        <v>40</v>
      </c>
      <c r="F898" s="84" t="s">
        <v>5461</v>
      </c>
      <c r="G898" s="141">
        <v>9310143</v>
      </c>
      <c r="H898" s="51">
        <v>8.4700000000000006</v>
      </c>
      <c r="I898" s="51">
        <f t="shared" si="18"/>
        <v>0.21175000000000002</v>
      </c>
    </row>
    <row r="899" spans="1:9" ht="66" x14ac:dyDescent="0.25">
      <c r="A899" s="84" t="s">
        <v>5837</v>
      </c>
      <c r="B899" s="85" t="s">
        <v>435</v>
      </c>
      <c r="C899" s="51" t="s">
        <v>4102</v>
      </c>
      <c r="D899" s="72" t="s">
        <v>4110</v>
      </c>
      <c r="E899" s="24">
        <v>40</v>
      </c>
      <c r="F899" s="84" t="s">
        <v>5461</v>
      </c>
      <c r="G899" s="141">
        <v>9310144</v>
      </c>
      <c r="H899" s="51">
        <v>8.4700000000000006</v>
      </c>
      <c r="I899" s="51">
        <f t="shared" si="18"/>
        <v>0.21175000000000002</v>
      </c>
    </row>
    <row r="900" spans="1:9" ht="26.4" x14ac:dyDescent="0.25">
      <c r="A900" s="84" t="s">
        <v>5838</v>
      </c>
      <c r="B900" s="84" t="s">
        <v>645</v>
      </c>
      <c r="C900" s="51" t="s">
        <v>4111</v>
      </c>
      <c r="D900" s="72">
        <v>88977</v>
      </c>
      <c r="E900" s="24">
        <v>40</v>
      </c>
      <c r="F900" s="84" t="s">
        <v>5464</v>
      </c>
      <c r="G900" s="141">
        <v>9900121</v>
      </c>
      <c r="H900" s="51">
        <v>8.1199999999999992</v>
      </c>
      <c r="I900" s="51">
        <f t="shared" si="18"/>
        <v>0.20299999999999999</v>
      </c>
    </row>
    <row r="901" spans="1:9" ht="39.6" x14ac:dyDescent="0.25">
      <c r="A901" s="84" t="s">
        <v>5839</v>
      </c>
      <c r="B901" s="85" t="s">
        <v>1016</v>
      </c>
      <c r="C901" s="51" t="s">
        <v>488</v>
      </c>
      <c r="D901" s="72">
        <v>40100</v>
      </c>
      <c r="E901" s="24">
        <v>48</v>
      </c>
      <c r="F901" s="84" t="s">
        <v>5454</v>
      </c>
      <c r="G901" s="141">
        <v>123401</v>
      </c>
      <c r="H901" s="51">
        <v>11.36</v>
      </c>
      <c r="I901" s="51">
        <f t="shared" si="18"/>
        <v>0.23666666666666666</v>
      </c>
    </row>
    <row r="902" spans="1:9" ht="118.8" x14ac:dyDescent="0.25">
      <c r="A902" s="84" t="s">
        <v>5840</v>
      </c>
      <c r="B902" s="84" t="s">
        <v>96</v>
      </c>
      <c r="C902" s="51" t="s">
        <v>4102</v>
      </c>
      <c r="D902" s="72" t="s">
        <v>4112</v>
      </c>
      <c r="E902" s="24">
        <v>40</v>
      </c>
      <c r="F902" s="84" t="s">
        <v>5461</v>
      </c>
      <c r="G902" s="141">
        <v>9310147</v>
      </c>
      <c r="H902" s="51">
        <v>8.4700000000000006</v>
      </c>
      <c r="I902" s="51">
        <f t="shared" si="18"/>
        <v>0.21175000000000002</v>
      </c>
    </row>
    <row r="903" spans="1:9" ht="39.6" x14ac:dyDescent="0.25">
      <c r="A903" s="84" t="s">
        <v>5841</v>
      </c>
      <c r="B903" s="85" t="s">
        <v>1017</v>
      </c>
      <c r="C903" s="51" t="s">
        <v>488</v>
      </c>
      <c r="D903" s="72">
        <v>40301</v>
      </c>
      <c r="E903" s="24">
        <v>48</v>
      </c>
      <c r="F903" s="84" t="s">
        <v>5454</v>
      </c>
      <c r="G903" s="141">
        <v>123402</v>
      </c>
      <c r="H903" s="51">
        <v>9.5</v>
      </c>
      <c r="I903" s="51">
        <f t="shared" si="18"/>
        <v>0.19791666666666666</v>
      </c>
    </row>
    <row r="904" spans="1:9" ht="39.6" x14ac:dyDescent="0.25">
      <c r="A904" s="84" t="s">
        <v>5842</v>
      </c>
      <c r="B904" s="85" t="s">
        <v>1018</v>
      </c>
      <c r="C904" s="51" t="s">
        <v>488</v>
      </c>
      <c r="D904" s="72">
        <v>40501</v>
      </c>
      <c r="E904" s="24">
        <v>48</v>
      </c>
      <c r="F904" s="84" t="s">
        <v>5454</v>
      </c>
      <c r="G904" s="141">
        <v>123403</v>
      </c>
      <c r="H904" s="51">
        <v>10.93</v>
      </c>
      <c r="I904" s="51">
        <f t="shared" si="18"/>
        <v>0.22770833333333332</v>
      </c>
    </row>
    <row r="905" spans="1:9" ht="52.8" x14ac:dyDescent="0.25">
      <c r="A905" s="84" t="s">
        <v>5843</v>
      </c>
      <c r="B905" s="85" t="s">
        <v>1019</v>
      </c>
      <c r="C905" s="51" t="s">
        <v>488</v>
      </c>
      <c r="D905" s="72">
        <v>40800</v>
      </c>
      <c r="E905" s="24">
        <v>48</v>
      </c>
      <c r="F905" s="84" t="s">
        <v>5454</v>
      </c>
      <c r="G905" s="141">
        <v>123404</v>
      </c>
      <c r="H905" s="51">
        <v>9.8000000000000007</v>
      </c>
      <c r="I905" s="51">
        <f t="shared" si="18"/>
        <v>0.20416666666666669</v>
      </c>
    </row>
    <row r="906" spans="1:9" ht="66" x14ac:dyDescent="0.25">
      <c r="A906" s="84" t="s">
        <v>5844</v>
      </c>
      <c r="B906" s="85" t="s">
        <v>1020</v>
      </c>
      <c r="C906" s="51" t="s">
        <v>488</v>
      </c>
      <c r="D906" s="72">
        <v>50100</v>
      </c>
      <c r="E906" s="24">
        <v>70</v>
      </c>
      <c r="F906" s="84" t="s">
        <v>5465</v>
      </c>
      <c r="G906" s="141">
        <v>60501</v>
      </c>
      <c r="H906" s="51">
        <v>14.45</v>
      </c>
      <c r="I906" s="51">
        <f t="shared" si="18"/>
        <v>0.20642857142857141</v>
      </c>
    </row>
    <row r="907" spans="1:9" ht="26.4" x14ac:dyDescent="0.25">
      <c r="A907" s="84" t="s">
        <v>5845</v>
      </c>
      <c r="B907" s="85" t="s">
        <v>208</v>
      </c>
      <c r="C907" s="51" t="s">
        <v>488</v>
      </c>
      <c r="D907" s="72">
        <v>50800</v>
      </c>
      <c r="E907" s="24">
        <v>70</v>
      </c>
      <c r="F907" s="84" t="s">
        <v>5465</v>
      </c>
      <c r="G907" s="141">
        <v>60508</v>
      </c>
      <c r="H907" s="51">
        <v>12.79</v>
      </c>
      <c r="I907" s="51">
        <f t="shared" si="18"/>
        <v>0.18271428571428569</v>
      </c>
    </row>
    <row r="908" spans="1:9" ht="26.4" x14ac:dyDescent="0.25">
      <c r="A908" s="84" t="s">
        <v>5846</v>
      </c>
      <c r="B908" s="85" t="s">
        <v>209</v>
      </c>
      <c r="C908" s="51" t="s">
        <v>488</v>
      </c>
      <c r="D908" s="72">
        <v>50301</v>
      </c>
      <c r="E908" s="24">
        <v>70</v>
      </c>
      <c r="F908" s="84" t="s">
        <v>5465</v>
      </c>
      <c r="G908" s="141">
        <v>60503</v>
      </c>
      <c r="H908" s="51">
        <v>12.19</v>
      </c>
      <c r="I908" s="51">
        <f t="shared" si="18"/>
        <v>0.17414285714285713</v>
      </c>
    </row>
    <row r="909" spans="1:9" ht="26.4" x14ac:dyDescent="0.25">
      <c r="A909" s="84" t="s">
        <v>5847</v>
      </c>
      <c r="B909" s="85" t="s">
        <v>215</v>
      </c>
      <c r="C909" s="51" t="s">
        <v>4113</v>
      </c>
      <c r="D909" s="72">
        <v>202</v>
      </c>
      <c r="E909" s="24">
        <v>40</v>
      </c>
      <c r="F909" s="84" t="s">
        <v>5454</v>
      </c>
      <c r="G909" s="141">
        <v>1283001</v>
      </c>
      <c r="H909" s="51">
        <v>10.85</v>
      </c>
      <c r="I909" s="51">
        <f t="shared" si="18"/>
        <v>0.27124999999999999</v>
      </c>
    </row>
    <row r="910" spans="1:9" ht="26.4" x14ac:dyDescent="0.25">
      <c r="A910" s="84" t="s">
        <v>5848</v>
      </c>
      <c r="B910" s="85" t="s">
        <v>216</v>
      </c>
      <c r="C910" s="51" t="s">
        <v>4113</v>
      </c>
      <c r="D910" s="72">
        <v>200</v>
      </c>
      <c r="E910" s="24">
        <v>40</v>
      </c>
      <c r="F910" s="84" t="s">
        <v>5454</v>
      </c>
      <c r="G910" s="141">
        <v>1283019</v>
      </c>
      <c r="H910" s="51">
        <v>10.77</v>
      </c>
      <c r="I910" s="51">
        <f t="shared" si="18"/>
        <v>0.26924999999999999</v>
      </c>
    </row>
    <row r="911" spans="1:9" ht="26.4" x14ac:dyDescent="0.25">
      <c r="A911" s="84" t="s">
        <v>5849</v>
      </c>
      <c r="B911" s="85" t="s">
        <v>217</v>
      </c>
      <c r="C911" s="51" t="s">
        <v>4113</v>
      </c>
      <c r="D911" s="72">
        <v>208</v>
      </c>
      <c r="E911" s="24">
        <v>40</v>
      </c>
      <c r="F911" s="84" t="s">
        <v>5454</v>
      </c>
      <c r="G911" s="141">
        <v>1283027</v>
      </c>
      <c r="H911" s="51">
        <v>10.92</v>
      </c>
      <c r="I911" s="51">
        <f t="shared" si="18"/>
        <v>0.27300000000000002</v>
      </c>
    </row>
    <row r="912" spans="1:9" ht="26.4" x14ac:dyDescent="0.25">
      <c r="A912" s="84" t="s">
        <v>5850</v>
      </c>
      <c r="B912" s="84" t="s">
        <v>436</v>
      </c>
      <c r="C912" s="51" t="s">
        <v>4113</v>
      </c>
      <c r="D912" s="72">
        <v>142</v>
      </c>
      <c r="E912" s="24">
        <v>40</v>
      </c>
      <c r="F912" s="84" t="s">
        <v>5454</v>
      </c>
      <c r="G912" s="141">
        <v>1283020</v>
      </c>
      <c r="H912" s="51">
        <v>11.68</v>
      </c>
      <c r="I912" s="51">
        <f t="shared" si="18"/>
        <v>0.29199999999999998</v>
      </c>
    </row>
    <row r="913" spans="1:9" ht="39.6" x14ac:dyDescent="0.25">
      <c r="A913" s="84" t="s">
        <v>5851</v>
      </c>
      <c r="B913" s="84" t="s">
        <v>437</v>
      </c>
      <c r="C913" s="51" t="s">
        <v>4113</v>
      </c>
      <c r="D913" s="72">
        <v>144</v>
      </c>
      <c r="E913" s="24">
        <v>40</v>
      </c>
      <c r="F913" s="84" t="s">
        <v>5454</v>
      </c>
      <c r="G913" s="141">
        <v>1283022</v>
      </c>
      <c r="H913" s="51">
        <v>11.68</v>
      </c>
      <c r="I913" s="51">
        <f t="shared" si="18"/>
        <v>0.29199999999999998</v>
      </c>
    </row>
    <row r="914" spans="1:9" ht="26.4" x14ac:dyDescent="0.25">
      <c r="A914" s="84" t="s">
        <v>5852</v>
      </c>
      <c r="B914" s="84" t="s">
        <v>438</v>
      </c>
      <c r="C914" s="51" t="s">
        <v>4113</v>
      </c>
      <c r="D914" s="72">
        <v>146</v>
      </c>
      <c r="E914" s="24">
        <v>40</v>
      </c>
      <c r="F914" s="84" t="s">
        <v>5454</v>
      </c>
      <c r="G914" s="141">
        <v>1283021</v>
      </c>
      <c r="H914" s="51">
        <v>11.68</v>
      </c>
      <c r="I914" s="51">
        <f t="shared" si="18"/>
        <v>0.29199999999999998</v>
      </c>
    </row>
    <row r="915" spans="1:9" ht="26.4" x14ac:dyDescent="0.25">
      <c r="A915" s="84" t="s">
        <v>5853</v>
      </c>
      <c r="B915" s="84" t="s">
        <v>2429</v>
      </c>
      <c r="C915" s="51" t="s">
        <v>4114</v>
      </c>
      <c r="D915" s="72">
        <v>4903</v>
      </c>
      <c r="E915" s="24">
        <v>24</v>
      </c>
      <c r="F915" s="84" t="s">
        <v>5466</v>
      </c>
      <c r="G915" s="141">
        <v>856002</v>
      </c>
      <c r="H915" s="51">
        <v>16.54</v>
      </c>
      <c r="I915" s="51">
        <f t="shared" si="18"/>
        <v>0.68916666666666659</v>
      </c>
    </row>
    <row r="916" spans="1:9" x14ac:dyDescent="0.25">
      <c r="A916" s="84" t="s">
        <v>5854</v>
      </c>
      <c r="B916" s="84" t="s">
        <v>2430</v>
      </c>
      <c r="C916" s="51" t="s">
        <v>4114</v>
      </c>
      <c r="D916" s="72">
        <v>4902</v>
      </c>
      <c r="E916" s="24">
        <v>24</v>
      </c>
      <c r="F916" s="84" t="s">
        <v>5467</v>
      </c>
      <c r="G916" s="141">
        <v>856001</v>
      </c>
      <c r="H916" s="51">
        <v>16.54</v>
      </c>
      <c r="I916" s="51">
        <f t="shared" si="18"/>
        <v>0.68916666666666659</v>
      </c>
    </row>
    <row r="917" spans="1:9" x14ac:dyDescent="0.25">
      <c r="A917" s="84" t="s">
        <v>5855</v>
      </c>
      <c r="B917" s="84" t="s">
        <v>2431</v>
      </c>
      <c r="C917" s="51" t="s">
        <v>4114</v>
      </c>
      <c r="D917" s="72">
        <v>4901</v>
      </c>
      <c r="E917" s="24">
        <v>24</v>
      </c>
      <c r="F917" s="84" t="s">
        <v>5466</v>
      </c>
      <c r="G917" s="141">
        <v>856000</v>
      </c>
      <c r="H917" s="51">
        <v>16.54</v>
      </c>
      <c r="I917" s="51">
        <f t="shared" si="18"/>
        <v>0.68916666666666659</v>
      </c>
    </row>
    <row r="918" spans="1:9" x14ac:dyDescent="0.25">
      <c r="A918" s="84" t="s">
        <v>5856</v>
      </c>
      <c r="B918" s="84" t="s">
        <v>2432</v>
      </c>
      <c r="C918" s="51" t="s">
        <v>4114</v>
      </c>
      <c r="D918" s="72">
        <v>4904</v>
      </c>
      <c r="E918" s="24">
        <v>24</v>
      </c>
      <c r="F918" s="84" t="s">
        <v>5466</v>
      </c>
      <c r="G918" s="141">
        <v>856003</v>
      </c>
      <c r="H918" s="51">
        <v>16.54</v>
      </c>
      <c r="I918" s="51">
        <f t="shared" si="18"/>
        <v>0.68916666666666659</v>
      </c>
    </row>
    <row r="919" spans="1:9" ht="26.4" x14ac:dyDescent="0.25">
      <c r="A919" s="84" t="s">
        <v>5857</v>
      </c>
      <c r="B919" s="84" t="s">
        <v>2433</v>
      </c>
      <c r="C919" s="51" t="s">
        <v>4115</v>
      </c>
      <c r="D919" s="72">
        <v>1264</v>
      </c>
      <c r="E919" s="24">
        <v>24</v>
      </c>
      <c r="F919" s="84" t="s">
        <v>5467</v>
      </c>
      <c r="G919" s="141">
        <v>9190010</v>
      </c>
      <c r="H919" s="51">
        <v>16.28</v>
      </c>
      <c r="I919" s="51">
        <f t="shared" si="18"/>
        <v>0.67833333333333334</v>
      </c>
    </row>
    <row r="920" spans="1:9" ht="26.4" x14ac:dyDescent="0.25">
      <c r="A920" s="84" t="s">
        <v>5858</v>
      </c>
      <c r="B920" s="84" t="s">
        <v>2434</v>
      </c>
      <c r="C920" s="51" t="s">
        <v>4115</v>
      </c>
      <c r="D920" s="72">
        <v>1288</v>
      </c>
      <c r="E920" s="24">
        <v>24</v>
      </c>
      <c r="F920" s="84" t="s">
        <v>5467</v>
      </c>
      <c r="G920" s="141">
        <v>9190013</v>
      </c>
      <c r="H920" s="51">
        <v>16.28</v>
      </c>
      <c r="I920" s="51">
        <f t="shared" si="18"/>
        <v>0.67833333333333334</v>
      </c>
    </row>
    <row r="921" spans="1:9" ht="26.4" x14ac:dyDescent="0.25">
      <c r="A921" s="84" t="s">
        <v>5859</v>
      </c>
      <c r="B921" s="84" t="s">
        <v>2435</v>
      </c>
      <c r="C921" s="51" t="s">
        <v>4115</v>
      </c>
      <c r="D921" s="72">
        <v>1271</v>
      </c>
      <c r="E921" s="24">
        <v>24</v>
      </c>
      <c r="F921" s="84" t="s">
        <v>5467</v>
      </c>
      <c r="G921" s="141">
        <v>9190012</v>
      </c>
      <c r="H921" s="51">
        <v>16.28</v>
      </c>
      <c r="I921" s="51">
        <f t="shared" si="18"/>
        <v>0.67833333333333334</v>
      </c>
    </row>
    <row r="922" spans="1:9" ht="26.4" x14ac:dyDescent="0.25">
      <c r="A922" s="84" t="s">
        <v>5860</v>
      </c>
      <c r="B922" s="84" t="s">
        <v>2436</v>
      </c>
      <c r="C922" s="51" t="s">
        <v>4115</v>
      </c>
      <c r="D922" s="72">
        <v>195</v>
      </c>
      <c r="E922" s="24">
        <v>24</v>
      </c>
      <c r="F922" s="84" t="s">
        <v>5467</v>
      </c>
      <c r="G922" s="141">
        <v>9190011</v>
      </c>
      <c r="H922" s="51">
        <v>16.28</v>
      </c>
      <c r="I922" s="51">
        <f t="shared" si="18"/>
        <v>0.67833333333333334</v>
      </c>
    </row>
    <row r="923" spans="1:9" ht="39.6" x14ac:dyDescent="0.25">
      <c r="A923" s="84" t="s">
        <v>5861</v>
      </c>
      <c r="B923" s="66" t="s">
        <v>2456</v>
      </c>
      <c r="C923" s="51" t="s">
        <v>4116</v>
      </c>
      <c r="D923" s="72">
        <v>18867</v>
      </c>
      <c r="E923" s="24">
        <v>24</v>
      </c>
      <c r="F923" s="84" t="s">
        <v>5467</v>
      </c>
      <c r="G923" s="141">
        <v>2251113</v>
      </c>
      <c r="H923" s="51">
        <v>13.91</v>
      </c>
      <c r="I923" s="51">
        <f t="shared" si="18"/>
        <v>0.57958333333333334</v>
      </c>
    </row>
    <row r="924" spans="1:9" ht="26.4" x14ac:dyDescent="0.25">
      <c r="A924" s="84" t="s">
        <v>5862</v>
      </c>
      <c r="B924" s="66" t="s">
        <v>2457</v>
      </c>
      <c r="C924" s="51" t="s">
        <v>4116</v>
      </c>
      <c r="D924" s="72">
        <v>18866</v>
      </c>
      <c r="E924" s="24">
        <v>24</v>
      </c>
      <c r="F924" s="84" t="s">
        <v>5467</v>
      </c>
      <c r="G924" s="141">
        <v>2251115</v>
      </c>
      <c r="H924" s="51">
        <v>13.91</v>
      </c>
      <c r="I924" s="51">
        <f t="shared" ref="I924:I987" si="19">H924/$E924</f>
        <v>0.57958333333333334</v>
      </c>
    </row>
    <row r="925" spans="1:9" ht="118.8" x14ac:dyDescent="0.25">
      <c r="A925" s="84" t="s">
        <v>5863</v>
      </c>
      <c r="B925" s="85" t="s">
        <v>182</v>
      </c>
      <c r="C925" s="51" t="s">
        <v>4095</v>
      </c>
      <c r="D925" s="72">
        <v>3820</v>
      </c>
      <c r="E925" s="24">
        <v>100</v>
      </c>
      <c r="F925" s="84" t="s">
        <v>5322</v>
      </c>
      <c r="G925" s="141">
        <v>9310103</v>
      </c>
      <c r="H925" s="51">
        <v>21.65</v>
      </c>
      <c r="I925" s="51">
        <f t="shared" si="19"/>
        <v>0.2165</v>
      </c>
    </row>
    <row r="926" spans="1:9" ht="26.4" x14ac:dyDescent="0.25">
      <c r="A926" s="84" t="s">
        <v>5864</v>
      </c>
      <c r="B926" s="85" t="s">
        <v>272</v>
      </c>
      <c r="C926" s="51" t="s">
        <v>4117</v>
      </c>
      <c r="D926" s="72">
        <v>83025</v>
      </c>
      <c r="E926" s="24">
        <v>2000</v>
      </c>
      <c r="F926" s="84" t="s">
        <v>5468</v>
      </c>
      <c r="G926" s="141">
        <v>7100006</v>
      </c>
      <c r="H926" s="51">
        <v>20.55</v>
      </c>
      <c r="I926" s="51">
        <f t="shared" si="19"/>
        <v>1.0275000000000001E-2</v>
      </c>
    </row>
    <row r="927" spans="1:9" ht="52.8" x14ac:dyDescent="0.25">
      <c r="A927" s="84" t="s">
        <v>5865</v>
      </c>
      <c r="B927" s="85" t="s">
        <v>273</v>
      </c>
      <c r="C927" s="51" t="s">
        <v>3478</v>
      </c>
      <c r="D927" s="72">
        <v>78000412</v>
      </c>
      <c r="E927" s="24">
        <v>200</v>
      </c>
      <c r="F927" s="84" t="s">
        <v>5469</v>
      </c>
      <c r="G927" s="141">
        <v>949602</v>
      </c>
      <c r="H927" s="51">
        <v>6.02</v>
      </c>
      <c r="I927" s="51">
        <f t="shared" si="19"/>
        <v>3.0099999999999998E-2</v>
      </c>
    </row>
    <row r="928" spans="1:9" ht="79.2" x14ac:dyDescent="0.25">
      <c r="A928" s="84" t="s">
        <v>5866</v>
      </c>
      <c r="B928" s="85" t="s">
        <v>274</v>
      </c>
      <c r="C928" s="51" t="s">
        <v>4118</v>
      </c>
      <c r="D928" s="72">
        <v>2550063013</v>
      </c>
      <c r="E928" s="24">
        <v>128</v>
      </c>
      <c r="F928" s="84" t="s">
        <v>5193</v>
      </c>
      <c r="G928" s="141">
        <v>8245699</v>
      </c>
      <c r="H928" s="51">
        <v>88.25</v>
      </c>
      <c r="I928" s="51">
        <f t="shared" si="19"/>
        <v>0.689453125</v>
      </c>
    </row>
    <row r="929" spans="1:9" ht="26.4" x14ac:dyDescent="0.25">
      <c r="A929" s="84" t="s">
        <v>5867</v>
      </c>
      <c r="B929" s="85" t="s">
        <v>271</v>
      </c>
      <c r="C929" s="51" t="s">
        <v>4119</v>
      </c>
      <c r="D929" s="72">
        <v>51860</v>
      </c>
      <c r="E929" s="24">
        <v>32</v>
      </c>
      <c r="F929" s="84" t="s">
        <v>5470</v>
      </c>
      <c r="G929" s="141">
        <v>8241004</v>
      </c>
      <c r="H929" s="51">
        <v>15.23</v>
      </c>
      <c r="I929" s="51">
        <f t="shared" si="19"/>
        <v>0.47593750000000001</v>
      </c>
    </row>
    <row r="930" spans="1:9" ht="66" x14ac:dyDescent="0.25">
      <c r="A930" s="84" t="s">
        <v>5868</v>
      </c>
      <c r="B930" s="85" t="s">
        <v>189</v>
      </c>
      <c r="C930" s="51" t="s">
        <v>4119</v>
      </c>
      <c r="D930" s="72">
        <v>51300</v>
      </c>
      <c r="E930" s="24">
        <v>96</v>
      </c>
      <c r="F930" s="84" t="s">
        <v>5343</v>
      </c>
      <c r="G930" s="141">
        <v>8241002</v>
      </c>
      <c r="H930" s="51">
        <v>12.55</v>
      </c>
      <c r="I930" s="51">
        <f t="shared" si="19"/>
        <v>0.13072916666666667</v>
      </c>
    </row>
    <row r="931" spans="1:9" ht="26.4" x14ac:dyDescent="0.25">
      <c r="A931" s="84" t="s">
        <v>5869</v>
      </c>
      <c r="B931" s="85" t="s">
        <v>190</v>
      </c>
      <c r="C931" s="51" t="s">
        <v>4120</v>
      </c>
      <c r="D931" s="72">
        <v>662</v>
      </c>
      <c r="E931" s="24">
        <v>24</v>
      </c>
      <c r="F931" s="84" t="s">
        <v>5374</v>
      </c>
      <c r="G931" s="141">
        <v>8332520</v>
      </c>
      <c r="H931" s="51">
        <v>39.67</v>
      </c>
      <c r="I931" s="51">
        <f t="shared" si="19"/>
        <v>1.6529166666666668</v>
      </c>
    </row>
    <row r="932" spans="1:9" x14ac:dyDescent="0.25">
      <c r="A932" s="84" t="s">
        <v>5870</v>
      </c>
      <c r="B932" s="85" t="s">
        <v>191</v>
      </c>
      <c r="C932" s="51" t="s">
        <v>3484</v>
      </c>
      <c r="D932" s="72">
        <v>283</v>
      </c>
      <c r="E932" s="24">
        <v>24</v>
      </c>
      <c r="F932" s="84" t="s">
        <v>5471</v>
      </c>
      <c r="G932" s="141">
        <v>8293508</v>
      </c>
      <c r="H932" s="51">
        <v>21.26</v>
      </c>
      <c r="I932" s="51">
        <f t="shared" si="19"/>
        <v>0.88583333333333336</v>
      </c>
    </row>
    <row r="933" spans="1:9" ht="39.6" x14ac:dyDescent="0.25">
      <c r="A933" s="84" t="s">
        <v>5871</v>
      </c>
      <c r="B933" s="84" t="s">
        <v>2526</v>
      </c>
      <c r="C933" s="51" t="s">
        <v>4121</v>
      </c>
      <c r="D933" s="72">
        <v>280</v>
      </c>
      <c r="E933" s="24">
        <v>48</v>
      </c>
      <c r="F933" s="84" t="s">
        <v>5454</v>
      </c>
      <c r="G933" s="141">
        <v>0</v>
      </c>
      <c r="H933" s="51">
        <v>21.68</v>
      </c>
      <c r="I933" s="51">
        <f t="shared" si="19"/>
        <v>0.45166666666666666</v>
      </c>
    </row>
    <row r="934" spans="1:9" ht="39.6" x14ac:dyDescent="0.25">
      <c r="A934" s="84" t="s">
        <v>5872</v>
      </c>
      <c r="B934" s="84" t="s">
        <v>2527</v>
      </c>
      <c r="C934" s="51" t="s">
        <v>4121</v>
      </c>
      <c r="D934" s="72">
        <v>683</v>
      </c>
      <c r="E934" s="24">
        <v>24</v>
      </c>
      <c r="F934" s="84" t="s">
        <v>5454</v>
      </c>
      <c r="G934" s="141">
        <v>0</v>
      </c>
      <c r="H934" s="51">
        <v>10.210000000000001</v>
      </c>
      <c r="I934" s="51">
        <f t="shared" si="19"/>
        <v>0.42541666666666672</v>
      </c>
    </row>
    <row r="935" spans="1:9" ht="39.6" x14ac:dyDescent="0.25">
      <c r="A935" s="84" t="s">
        <v>5873</v>
      </c>
      <c r="B935" s="84" t="s">
        <v>2528</v>
      </c>
      <c r="C935" s="51" t="s">
        <v>4121</v>
      </c>
      <c r="D935" s="72">
        <v>75717</v>
      </c>
      <c r="E935" s="24">
        <v>24</v>
      </c>
      <c r="F935" s="84" t="s">
        <v>5397</v>
      </c>
      <c r="G935" s="141">
        <v>927020</v>
      </c>
      <c r="H935" s="51">
        <v>17.13</v>
      </c>
      <c r="I935" s="51">
        <f t="shared" si="19"/>
        <v>0.71375</v>
      </c>
    </row>
    <row r="936" spans="1:9" ht="39.6" x14ac:dyDescent="0.25">
      <c r="A936" s="84" t="s">
        <v>5874</v>
      </c>
      <c r="B936" s="84" t="s">
        <v>2529</v>
      </c>
      <c r="C936" s="51" t="s">
        <v>4121</v>
      </c>
      <c r="D936" s="72">
        <v>75715</v>
      </c>
      <c r="E936" s="24">
        <v>24</v>
      </c>
      <c r="F936" s="84" t="s">
        <v>5397</v>
      </c>
      <c r="G936" s="141">
        <v>927012</v>
      </c>
      <c r="H936" s="51">
        <v>17.13</v>
      </c>
      <c r="I936" s="51">
        <f t="shared" si="19"/>
        <v>0.71375</v>
      </c>
    </row>
    <row r="937" spans="1:9" ht="26.4" x14ac:dyDescent="0.25">
      <c r="A937" s="84" t="s">
        <v>5875</v>
      </c>
      <c r="B937" s="84" t="s">
        <v>4456</v>
      </c>
      <c r="C937" s="51" t="s">
        <v>4089</v>
      </c>
      <c r="D937" s="72">
        <v>48440</v>
      </c>
      <c r="E937" s="24">
        <v>96</v>
      </c>
      <c r="F937" s="84" t="s">
        <v>5181</v>
      </c>
      <c r="G937" s="141">
        <v>9310022</v>
      </c>
      <c r="H937" s="51">
        <v>25.66</v>
      </c>
      <c r="I937" s="51">
        <f t="shared" si="19"/>
        <v>0.26729166666666665</v>
      </c>
    </row>
    <row r="938" spans="1:9" ht="26.4" x14ac:dyDescent="0.25">
      <c r="A938" s="84" t="s">
        <v>5876</v>
      </c>
      <c r="B938" s="84" t="s">
        <v>4457</v>
      </c>
      <c r="C938" s="51" t="s">
        <v>4089</v>
      </c>
      <c r="D938" s="72">
        <v>48441</v>
      </c>
      <c r="E938" s="24">
        <v>96</v>
      </c>
      <c r="F938" s="84" t="s">
        <v>5181</v>
      </c>
      <c r="G938" s="141">
        <v>9310019</v>
      </c>
      <c r="H938" s="51">
        <v>25.66</v>
      </c>
      <c r="I938" s="51">
        <f t="shared" si="19"/>
        <v>0.26729166666666665</v>
      </c>
    </row>
    <row r="939" spans="1:9" ht="26.4" x14ac:dyDescent="0.25">
      <c r="A939" s="84" t="s">
        <v>5877</v>
      </c>
      <c r="B939" s="84" t="s">
        <v>124</v>
      </c>
      <c r="C939" s="51" t="s">
        <v>3485</v>
      </c>
      <c r="D939" s="72">
        <v>1370</v>
      </c>
      <c r="E939" s="24">
        <v>24</v>
      </c>
      <c r="F939" s="84" t="s">
        <v>5444</v>
      </c>
      <c r="G939" s="141">
        <v>1320004</v>
      </c>
      <c r="H939" s="51">
        <v>18.09</v>
      </c>
      <c r="I939" s="51">
        <f t="shared" si="19"/>
        <v>0.75375000000000003</v>
      </c>
    </row>
    <row r="940" spans="1:9" ht="26.4" x14ac:dyDescent="0.25">
      <c r="A940" s="84" t="s">
        <v>5878</v>
      </c>
      <c r="B940" s="84" t="s">
        <v>511</v>
      </c>
      <c r="C940" s="51" t="s">
        <v>3485</v>
      </c>
      <c r="D940" s="72">
        <v>1646</v>
      </c>
      <c r="E940" s="24">
        <v>96</v>
      </c>
      <c r="F940" s="84" t="s">
        <v>5301</v>
      </c>
      <c r="G940" s="141">
        <v>1328867</v>
      </c>
      <c r="H940" s="51">
        <v>20.56</v>
      </c>
      <c r="I940" s="51">
        <f t="shared" si="19"/>
        <v>0.21416666666666664</v>
      </c>
    </row>
    <row r="941" spans="1:9" ht="26.4" x14ac:dyDescent="0.25">
      <c r="A941" s="84" t="s">
        <v>5879</v>
      </c>
      <c r="B941" s="84" t="s">
        <v>510</v>
      </c>
      <c r="C941" s="51" t="s">
        <v>3485</v>
      </c>
      <c r="D941" s="72">
        <v>1547</v>
      </c>
      <c r="E941" s="24">
        <v>70</v>
      </c>
      <c r="F941" s="84" t="s">
        <v>5454</v>
      </c>
      <c r="G941" s="141">
        <v>1320009</v>
      </c>
      <c r="H941" s="51">
        <v>21.75</v>
      </c>
      <c r="I941" s="51">
        <f t="shared" si="19"/>
        <v>0.31071428571428572</v>
      </c>
    </row>
    <row r="942" spans="1:9" ht="26.4" x14ac:dyDescent="0.25">
      <c r="A942" s="84" t="s">
        <v>5880</v>
      </c>
      <c r="B942" s="84" t="s">
        <v>1061</v>
      </c>
      <c r="C942" s="51" t="s">
        <v>3485</v>
      </c>
      <c r="D942" s="72">
        <v>5405</v>
      </c>
      <c r="E942" s="24">
        <v>24</v>
      </c>
      <c r="F942" s="84" t="s">
        <v>5444</v>
      </c>
      <c r="G942" s="141">
        <v>1320000</v>
      </c>
      <c r="H942" s="51">
        <v>16.079999999999998</v>
      </c>
      <c r="I942" s="51">
        <f t="shared" si="19"/>
        <v>0.66999999999999993</v>
      </c>
    </row>
    <row r="943" spans="1:9" ht="26.4" x14ac:dyDescent="0.25">
      <c r="A943" s="84" t="s">
        <v>5881</v>
      </c>
      <c r="B943" s="84" t="s">
        <v>512</v>
      </c>
      <c r="C943" s="51" t="s">
        <v>3485</v>
      </c>
      <c r="D943" s="72">
        <v>5382</v>
      </c>
      <c r="E943" s="24">
        <v>24</v>
      </c>
      <c r="F943" s="84" t="s">
        <v>5444</v>
      </c>
      <c r="G943" s="141">
        <v>1320002</v>
      </c>
      <c r="H943" s="51">
        <v>16.079999999999998</v>
      </c>
      <c r="I943" s="51">
        <f t="shared" si="19"/>
        <v>0.66999999999999993</v>
      </c>
    </row>
    <row r="944" spans="1:9" ht="26.4" x14ac:dyDescent="0.25">
      <c r="A944" s="84" t="s">
        <v>5882</v>
      </c>
      <c r="B944" s="84" t="s">
        <v>1088</v>
      </c>
      <c r="C944" s="51" t="s">
        <v>3485</v>
      </c>
      <c r="D944" s="72">
        <v>1295</v>
      </c>
      <c r="E944" s="24">
        <v>24</v>
      </c>
      <c r="F944" s="84" t="s">
        <v>5444</v>
      </c>
      <c r="G944" s="141">
        <v>1320003</v>
      </c>
      <c r="H944" s="51">
        <v>16.71</v>
      </c>
      <c r="I944" s="51">
        <f t="shared" si="19"/>
        <v>0.69625000000000004</v>
      </c>
    </row>
    <row r="945" spans="1:9" ht="26.4" x14ac:dyDescent="0.25">
      <c r="A945" s="84" t="s">
        <v>5883</v>
      </c>
      <c r="B945" s="84" t="s">
        <v>1089</v>
      </c>
      <c r="C945" s="51" t="s">
        <v>3485</v>
      </c>
      <c r="D945" s="72">
        <v>5399</v>
      </c>
      <c r="E945" s="24">
        <v>24</v>
      </c>
      <c r="F945" s="84" t="s">
        <v>5472</v>
      </c>
      <c r="G945" s="141">
        <v>1320005</v>
      </c>
      <c r="H945" s="51">
        <v>16.079999999999998</v>
      </c>
      <c r="I945" s="51">
        <f t="shared" si="19"/>
        <v>0.66999999999999993</v>
      </c>
    </row>
    <row r="946" spans="1:9" ht="26.4" x14ac:dyDescent="0.25">
      <c r="A946" s="84" t="s">
        <v>5884</v>
      </c>
      <c r="B946" s="63" t="s">
        <v>2371</v>
      </c>
      <c r="C946" s="51" t="s">
        <v>4122</v>
      </c>
      <c r="D946" s="72" t="s">
        <v>4123</v>
      </c>
      <c r="E946" s="24">
        <v>60</v>
      </c>
      <c r="F946" s="84" t="s">
        <v>5181</v>
      </c>
      <c r="G946" s="141">
        <v>8710001</v>
      </c>
      <c r="H946" s="51">
        <v>19.88</v>
      </c>
      <c r="I946" s="51">
        <f t="shared" si="19"/>
        <v>0.33133333333333331</v>
      </c>
    </row>
    <row r="947" spans="1:9" ht="26.4" x14ac:dyDescent="0.25">
      <c r="A947" s="84" t="s">
        <v>5885</v>
      </c>
      <c r="B947" s="63" t="s">
        <v>2372</v>
      </c>
      <c r="C947" s="51" t="s">
        <v>4122</v>
      </c>
      <c r="D947" s="72">
        <v>13001</v>
      </c>
      <c r="E947" s="24">
        <v>60</v>
      </c>
      <c r="F947" s="84" t="s">
        <v>5181</v>
      </c>
      <c r="G947" s="141">
        <v>8710005</v>
      </c>
      <c r="H947" s="51">
        <v>19.88</v>
      </c>
      <c r="I947" s="51">
        <f t="shared" si="19"/>
        <v>0.33133333333333331</v>
      </c>
    </row>
    <row r="948" spans="1:9" ht="26.4" x14ac:dyDescent="0.25">
      <c r="A948" s="84" t="s">
        <v>5886</v>
      </c>
      <c r="B948" s="63" t="s">
        <v>2373</v>
      </c>
      <c r="C948" s="51" t="s">
        <v>4122</v>
      </c>
      <c r="D948" s="72">
        <v>13007</v>
      </c>
      <c r="E948" s="24">
        <v>60</v>
      </c>
      <c r="F948" s="84" t="s">
        <v>5181</v>
      </c>
      <c r="G948" s="141">
        <v>8710006</v>
      </c>
      <c r="H948" s="51">
        <v>19.88</v>
      </c>
      <c r="I948" s="51">
        <f t="shared" si="19"/>
        <v>0.33133333333333331</v>
      </c>
    </row>
    <row r="949" spans="1:9" ht="26.4" x14ac:dyDescent="0.25">
      <c r="A949" s="84" t="s">
        <v>5887</v>
      </c>
      <c r="B949" s="63" t="s">
        <v>2374</v>
      </c>
      <c r="C949" s="51" t="s">
        <v>4122</v>
      </c>
      <c r="D949" s="72">
        <v>13006</v>
      </c>
      <c r="E949" s="24">
        <v>60</v>
      </c>
      <c r="F949" s="84" t="s">
        <v>5181</v>
      </c>
      <c r="G949" s="141">
        <v>8710003</v>
      </c>
      <c r="H949" s="51">
        <v>19.88</v>
      </c>
      <c r="I949" s="51">
        <f t="shared" si="19"/>
        <v>0.33133333333333331</v>
      </c>
    </row>
    <row r="950" spans="1:9" ht="26.4" x14ac:dyDescent="0.25">
      <c r="A950" s="84" t="s">
        <v>5888</v>
      </c>
      <c r="B950" s="63" t="s">
        <v>2375</v>
      </c>
      <c r="C950" s="51" t="s">
        <v>4122</v>
      </c>
      <c r="D950" s="72" t="s">
        <v>4124</v>
      </c>
      <c r="E950" s="24">
        <v>60</v>
      </c>
      <c r="F950" s="84" t="s">
        <v>5181</v>
      </c>
      <c r="G950" s="141">
        <v>8710000</v>
      </c>
      <c r="H950" s="51">
        <v>19.88</v>
      </c>
      <c r="I950" s="51">
        <f t="shared" si="19"/>
        <v>0.33133333333333331</v>
      </c>
    </row>
    <row r="951" spans="1:9" ht="26.4" x14ac:dyDescent="0.25">
      <c r="A951" s="84" t="s">
        <v>5889</v>
      </c>
      <c r="B951" s="63" t="s">
        <v>2376</v>
      </c>
      <c r="C951" s="51" t="s">
        <v>4122</v>
      </c>
      <c r="D951" s="72" t="s">
        <v>4125</v>
      </c>
      <c r="E951" s="24">
        <v>60</v>
      </c>
      <c r="F951" s="84" t="s">
        <v>5181</v>
      </c>
      <c r="G951" s="141">
        <v>8710004</v>
      </c>
      <c r="H951" s="51">
        <v>19.88</v>
      </c>
      <c r="I951" s="51">
        <f t="shared" si="19"/>
        <v>0.33133333333333331</v>
      </c>
    </row>
    <row r="952" spans="1:9" ht="26.4" x14ac:dyDescent="0.25">
      <c r="A952" s="84" t="s">
        <v>5890</v>
      </c>
      <c r="B952" s="85" t="s">
        <v>214</v>
      </c>
      <c r="C952" s="51" t="s">
        <v>3485</v>
      </c>
      <c r="D952" s="72">
        <v>1615</v>
      </c>
      <c r="E952" s="24">
        <v>24</v>
      </c>
      <c r="F952" s="84" t="s">
        <v>5467</v>
      </c>
      <c r="G952" s="141">
        <v>1328855</v>
      </c>
      <c r="H952" s="51">
        <v>13.26</v>
      </c>
      <c r="I952" s="51">
        <f t="shared" si="19"/>
        <v>0.55249999999999999</v>
      </c>
    </row>
    <row r="953" spans="1:9" ht="66" x14ac:dyDescent="0.25">
      <c r="A953" s="84" t="s">
        <v>5891</v>
      </c>
      <c r="B953" s="84" t="s">
        <v>2538</v>
      </c>
      <c r="C953" s="51" t="s">
        <v>4126</v>
      </c>
      <c r="D953" s="72">
        <v>12242428</v>
      </c>
      <c r="E953" s="24">
        <v>12</v>
      </c>
      <c r="F953" s="84" t="s">
        <v>5341</v>
      </c>
      <c r="G953" s="141">
        <v>0</v>
      </c>
      <c r="H953" s="51">
        <v>11.4</v>
      </c>
      <c r="I953" s="51">
        <f t="shared" si="19"/>
        <v>0.95000000000000007</v>
      </c>
    </row>
    <row r="954" spans="1:9" ht="52.8" x14ac:dyDescent="0.25">
      <c r="A954" s="84" t="s">
        <v>5892</v>
      </c>
      <c r="B954" s="84" t="s">
        <v>2539</v>
      </c>
      <c r="C954" s="51" t="s">
        <v>4126</v>
      </c>
      <c r="D954" s="72">
        <v>12242428</v>
      </c>
      <c r="E954" s="24">
        <v>12</v>
      </c>
      <c r="F954" s="84" t="s">
        <v>5341</v>
      </c>
      <c r="G954" s="141">
        <v>0</v>
      </c>
      <c r="H954" s="51">
        <v>11.4</v>
      </c>
      <c r="I954" s="51">
        <f t="shared" si="19"/>
        <v>0.95000000000000007</v>
      </c>
    </row>
    <row r="955" spans="1:9" ht="66" x14ac:dyDescent="0.25">
      <c r="A955" s="84" t="s">
        <v>5893</v>
      </c>
      <c r="B955" s="84" t="s">
        <v>2540</v>
      </c>
      <c r="C955" s="51" t="s">
        <v>4126</v>
      </c>
      <c r="D955" s="72">
        <v>12211469</v>
      </c>
      <c r="E955" s="24">
        <v>12</v>
      </c>
      <c r="F955" s="84" t="s">
        <v>5341</v>
      </c>
      <c r="G955" s="141">
        <v>8240049</v>
      </c>
      <c r="H955" s="51">
        <v>11.4</v>
      </c>
      <c r="I955" s="51">
        <f t="shared" si="19"/>
        <v>0.95000000000000007</v>
      </c>
    </row>
    <row r="956" spans="1:9" ht="66" x14ac:dyDescent="0.25">
      <c r="A956" s="84" t="s">
        <v>5894</v>
      </c>
      <c r="B956" s="84" t="s">
        <v>2541</v>
      </c>
      <c r="C956" s="51" t="s">
        <v>4126</v>
      </c>
      <c r="D956" s="72">
        <v>12211501</v>
      </c>
      <c r="E956" s="24">
        <v>12</v>
      </c>
      <c r="F956" s="84" t="s">
        <v>5341</v>
      </c>
      <c r="G956" s="141">
        <v>8710021</v>
      </c>
      <c r="H956" s="51">
        <v>11.4</v>
      </c>
      <c r="I956" s="51">
        <f t="shared" si="19"/>
        <v>0.95000000000000007</v>
      </c>
    </row>
    <row r="957" spans="1:9" ht="26.4" x14ac:dyDescent="0.25">
      <c r="A957" s="84" t="s">
        <v>5895</v>
      </c>
      <c r="B957" s="85" t="s">
        <v>1021</v>
      </c>
      <c r="C957" s="51" t="s">
        <v>4127</v>
      </c>
      <c r="D957" s="72">
        <v>69500</v>
      </c>
      <c r="E957" s="24">
        <v>24</v>
      </c>
      <c r="F957" s="84" t="s">
        <v>5470</v>
      </c>
      <c r="G957" s="141">
        <v>8241275</v>
      </c>
      <c r="H957" s="51">
        <v>24.92</v>
      </c>
      <c r="I957" s="51">
        <f t="shared" si="19"/>
        <v>1.0383333333333333</v>
      </c>
    </row>
    <row r="958" spans="1:9" ht="79.2" x14ac:dyDescent="0.25">
      <c r="A958" s="84" t="s">
        <v>5896</v>
      </c>
      <c r="B958" s="85" t="s">
        <v>192</v>
      </c>
      <c r="C958" s="51" t="s">
        <v>4128</v>
      </c>
      <c r="D958" s="72">
        <v>58242</v>
      </c>
      <c r="E958" s="24">
        <v>8</v>
      </c>
      <c r="F958" s="84" t="s">
        <v>5473</v>
      </c>
      <c r="G958" s="141">
        <v>946519</v>
      </c>
      <c r="H958" s="51">
        <v>25.27</v>
      </c>
      <c r="I958" s="51">
        <f t="shared" si="19"/>
        <v>3.1587499999999999</v>
      </c>
    </row>
    <row r="959" spans="1:9" ht="79.2" x14ac:dyDescent="0.25">
      <c r="A959" s="84" t="s">
        <v>5897</v>
      </c>
      <c r="B959" s="85" t="s">
        <v>193</v>
      </c>
      <c r="C959" s="51" t="s">
        <v>4129</v>
      </c>
      <c r="D959" s="72">
        <v>355</v>
      </c>
      <c r="E959" s="24">
        <v>10</v>
      </c>
      <c r="F959" s="84" t="s">
        <v>5180</v>
      </c>
      <c r="G959" s="141">
        <v>6397517</v>
      </c>
      <c r="H959" s="51">
        <v>17.2</v>
      </c>
      <c r="I959" s="51">
        <f t="shared" si="19"/>
        <v>1.72</v>
      </c>
    </row>
    <row r="960" spans="1:9" ht="66" x14ac:dyDescent="0.25">
      <c r="A960" s="84" t="s">
        <v>5898</v>
      </c>
      <c r="B960" s="85" t="s">
        <v>194</v>
      </c>
      <c r="C960" s="51" t="s">
        <v>4130</v>
      </c>
      <c r="D960" s="72">
        <v>58000</v>
      </c>
      <c r="E960" s="24">
        <v>12</v>
      </c>
      <c r="F960" s="84" t="s">
        <v>5474</v>
      </c>
      <c r="G960" s="141">
        <v>6415681</v>
      </c>
      <c r="H960" s="51">
        <v>17.54</v>
      </c>
      <c r="I960" s="51">
        <f t="shared" si="19"/>
        <v>1.4616666666666667</v>
      </c>
    </row>
    <row r="961" spans="1:9" ht="52.8" x14ac:dyDescent="0.25">
      <c r="A961" s="84" t="s">
        <v>5899</v>
      </c>
      <c r="B961" s="85" t="s">
        <v>43</v>
      </c>
      <c r="C961" s="51" t="s">
        <v>4131</v>
      </c>
      <c r="D961" s="72">
        <v>61125</v>
      </c>
      <c r="E961" s="24">
        <v>25</v>
      </c>
      <c r="F961" s="84" t="s">
        <v>5475</v>
      </c>
      <c r="G961" s="141">
        <v>3715265</v>
      </c>
      <c r="H961" s="51">
        <v>60.87</v>
      </c>
      <c r="I961" s="51">
        <f t="shared" si="19"/>
        <v>2.4348000000000001</v>
      </c>
    </row>
    <row r="962" spans="1:9" ht="79.2" x14ac:dyDescent="0.25">
      <c r="A962" s="84" t="s">
        <v>5900</v>
      </c>
      <c r="B962" s="85" t="s">
        <v>44</v>
      </c>
      <c r="C962" s="51" t="s">
        <v>4130</v>
      </c>
      <c r="D962" s="72">
        <v>58227</v>
      </c>
      <c r="E962" s="24">
        <v>30</v>
      </c>
      <c r="F962" s="84" t="s">
        <v>5188</v>
      </c>
      <c r="G962" s="141">
        <v>3695558</v>
      </c>
      <c r="H962" s="51">
        <v>195.36</v>
      </c>
      <c r="I962" s="51">
        <f t="shared" si="19"/>
        <v>6.5120000000000005</v>
      </c>
    </row>
    <row r="963" spans="1:9" ht="39.6" x14ac:dyDescent="0.25">
      <c r="A963" s="84" t="s">
        <v>5901</v>
      </c>
      <c r="B963" s="85" t="s">
        <v>58</v>
      </c>
      <c r="C963" s="51" t="s">
        <v>4132</v>
      </c>
      <c r="D963" s="72">
        <v>66076</v>
      </c>
      <c r="E963" s="24">
        <v>12</v>
      </c>
      <c r="F963" s="84" t="s">
        <v>5289</v>
      </c>
      <c r="G963" s="141">
        <v>4741589</v>
      </c>
      <c r="H963" s="51">
        <v>16.61</v>
      </c>
      <c r="I963" s="51">
        <f t="shared" si="19"/>
        <v>1.3841666666666665</v>
      </c>
    </row>
    <row r="964" spans="1:9" ht="26.4" x14ac:dyDescent="0.25">
      <c r="A964" s="84" t="s">
        <v>5902</v>
      </c>
      <c r="B964" s="85" t="s">
        <v>212</v>
      </c>
      <c r="C964" s="51" t="s">
        <v>2506</v>
      </c>
      <c r="D964" s="72">
        <v>12799</v>
      </c>
      <c r="E964" s="24">
        <v>144</v>
      </c>
      <c r="F964" s="84" t="s">
        <v>5193</v>
      </c>
      <c r="G964" s="141">
        <v>790626</v>
      </c>
      <c r="H964" s="51">
        <v>27.19</v>
      </c>
      <c r="I964" s="51">
        <f t="shared" si="19"/>
        <v>0.18881944444444446</v>
      </c>
    </row>
    <row r="965" spans="1:9" ht="26.4" x14ac:dyDescent="0.25">
      <c r="A965" s="84" t="s">
        <v>5903</v>
      </c>
      <c r="B965" s="85" t="s">
        <v>59</v>
      </c>
      <c r="C965" s="51" t="s">
        <v>4133</v>
      </c>
      <c r="D965" s="72">
        <v>462540</v>
      </c>
      <c r="E965" s="24">
        <v>4</v>
      </c>
      <c r="F965" s="84" t="s">
        <v>4389</v>
      </c>
      <c r="G965" s="141">
        <v>5888899</v>
      </c>
      <c r="H965" s="51">
        <v>17.38</v>
      </c>
      <c r="I965" s="51">
        <f t="shared" si="19"/>
        <v>4.3449999999999998</v>
      </c>
    </row>
    <row r="966" spans="1:9" ht="26.4" x14ac:dyDescent="0.25">
      <c r="A966" s="84" t="s">
        <v>5904</v>
      </c>
      <c r="B966" s="85" t="s">
        <v>2</v>
      </c>
      <c r="C966" s="51" t="s">
        <v>4134</v>
      </c>
      <c r="D966" s="72">
        <v>77132</v>
      </c>
      <c r="E966" s="24">
        <v>24</v>
      </c>
      <c r="F966" s="84" t="s">
        <v>5341</v>
      </c>
      <c r="G966" s="141">
        <v>6453005</v>
      </c>
      <c r="H966" s="51">
        <v>17.100000000000001</v>
      </c>
      <c r="I966" s="51">
        <f t="shared" si="19"/>
        <v>0.71250000000000002</v>
      </c>
    </row>
    <row r="967" spans="1:9" ht="39.6" x14ac:dyDescent="0.25">
      <c r="A967" s="84" t="s">
        <v>5905</v>
      </c>
      <c r="B967" s="85" t="s">
        <v>61</v>
      </c>
      <c r="C967" s="51" t="s">
        <v>4135</v>
      </c>
      <c r="D967" s="72">
        <v>149025202</v>
      </c>
      <c r="E967" s="24">
        <v>25</v>
      </c>
      <c r="F967" s="84" t="s">
        <v>5257</v>
      </c>
      <c r="G967" s="141">
        <v>3824515</v>
      </c>
      <c r="H967" s="51">
        <v>8.66</v>
      </c>
      <c r="I967" s="51">
        <f t="shared" si="19"/>
        <v>0.34639999999999999</v>
      </c>
    </row>
    <row r="968" spans="1:9" ht="26.4" x14ac:dyDescent="0.25">
      <c r="A968" s="84" t="s">
        <v>5906</v>
      </c>
      <c r="B968" s="85" t="s">
        <v>62</v>
      </c>
      <c r="C968" s="51" t="s">
        <v>475</v>
      </c>
      <c r="D968" s="72">
        <v>289025722</v>
      </c>
      <c r="E968" s="24">
        <v>25</v>
      </c>
      <c r="F968" s="84" t="s">
        <v>5257</v>
      </c>
      <c r="G968" s="141">
        <v>3824002</v>
      </c>
      <c r="H968" s="51">
        <v>10.02</v>
      </c>
      <c r="I968" s="51">
        <f t="shared" si="19"/>
        <v>0.40079999999999999</v>
      </c>
    </row>
    <row r="969" spans="1:9" ht="118.8" x14ac:dyDescent="0.25">
      <c r="A969" s="84" t="s">
        <v>5907</v>
      </c>
      <c r="B969" s="85" t="s">
        <v>7</v>
      </c>
      <c r="C969" s="51" t="s">
        <v>475</v>
      </c>
      <c r="D969" s="72">
        <v>696025122</v>
      </c>
      <c r="E969" s="24">
        <v>25</v>
      </c>
      <c r="F969" s="84" t="s">
        <v>5257</v>
      </c>
      <c r="G969" s="141">
        <v>3844539</v>
      </c>
      <c r="H969" s="51">
        <v>11.01</v>
      </c>
      <c r="I969" s="51">
        <f t="shared" si="19"/>
        <v>0.44040000000000001</v>
      </c>
    </row>
    <row r="970" spans="1:9" ht="145.19999999999999" x14ac:dyDescent="0.25">
      <c r="A970" s="84" t="s">
        <v>5908</v>
      </c>
      <c r="B970" s="84" t="s">
        <v>2574</v>
      </c>
      <c r="C970" s="51" t="s">
        <v>3487</v>
      </c>
      <c r="D970" s="72">
        <v>7271</v>
      </c>
      <c r="E970" s="24">
        <v>30</v>
      </c>
      <c r="F970" s="84" t="s">
        <v>5188</v>
      </c>
      <c r="G970" s="141">
        <v>3935616</v>
      </c>
      <c r="H970" s="51">
        <v>23.39</v>
      </c>
      <c r="I970" s="51">
        <f t="shared" si="19"/>
        <v>0.77966666666666673</v>
      </c>
    </row>
    <row r="971" spans="1:9" x14ac:dyDescent="0.25">
      <c r="A971" s="84" t="s">
        <v>5909</v>
      </c>
      <c r="B971" s="66" t="s">
        <v>2449</v>
      </c>
      <c r="C971" s="51" t="s">
        <v>3488</v>
      </c>
      <c r="D971" s="72">
        <v>212643</v>
      </c>
      <c r="E971" s="24">
        <v>30</v>
      </c>
      <c r="F971" s="84" t="s">
        <v>5174</v>
      </c>
      <c r="G971" s="141">
        <v>3932643</v>
      </c>
      <c r="H971" s="51">
        <v>28.68</v>
      </c>
      <c r="I971" s="51">
        <f t="shared" si="19"/>
        <v>0.95599999999999996</v>
      </c>
    </row>
    <row r="972" spans="1:9" ht="118.8" x14ac:dyDescent="0.25">
      <c r="A972" s="84" t="s">
        <v>5910</v>
      </c>
      <c r="B972" s="85" t="s">
        <v>1152</v>
      </c>
      <c r="C972" s="51" t="s">
        <v>4136</v>
      </c>
      <c r="D972" s="72">
        <v>57128</v>
      </c>
      <c r="E972" s="24">
        <v>6</v>
      </c>
      <c r="F972" s="84" t="s">
        <v>5476</v>
      </c>
      <c r="G972" s="141">
        <v>3861006</v>
      </c>
      <c r="H972" s="51">
        <v>48.22</v>
      </c>
      <c r="I972" s="51">
        <f t="shared" si="19"/>
        <v>8.0366666666666671</v>
      </c>
    </row>
    <row r="973" spans="1:9" ht="66" x14ac:dyDescent="0.25">
      <c r="A973" s="84" t="s">
        <v>5911</v>
      </c>
      <c r="B973" s="85" t="s">
        <v>63</v>
      </c>
      <c r="C973" s="51" t="s">
        <v>4070</v>
      </c>
      <c r="D973" s="72">
        <v>62022</v>
      </c>
      <c r="E973" s="24">
        <v>12</v>
      </c>
      <c r="F973" s="84" t="s">
        <v>5434</v>
      </c>
      <c r="G973" s="141">
        <v>6601546</v>
      </c>
      <c r="H973" s="51">
        <v>27.02</v>
      </c>
      <c r="I973" s="51">
        <f t="shared" si="19"/>
        <v>2.2516666666666665</v>
      </c>
    </row>
    <row r="974" spans="1:9" ht="52.8" x14ac:dyDescent="0.25">
      <c r="A974" s="84" t="s">
        <v>5912</v>
      </c>
      <c r="B974" s="85" t="s">
        <v>64</v>
      </c>
      <c r="C974" s="51" t="s">
        <v>4137</v>
      </c>
      <c r="D974" s="72">
        <v>62025</v>
      </c>
      <c r="E974" s="24">
        <v>25</v>
      </c>
      <c r="F974" s="84" t="s">
        <v>5257</v>
      </c>
      <c r="G974" s="141">
        <v>4232016</v>
      </c>
      <c r="H974" s="51">
        <v>10.41</v>
      </c>
      <c r="I974" s="51">
        <f t="shared" si="19"/>
        <v>0.41639999999999999</v>
      </c>
    </row>
    <row r="975" spans="1:9" ht="171.6" x14ac:dyDescent="0.25">
      <c r="A975" s="84" t="s">
        <v>5913</v>
      </c>
      <c r="B975" s="85" t="s">
        <v>1602</v>
      </c>
      <c r="C975" s="51" t="s">
        <v>3489</v>
      </c>
      <c r="D975" s="72">
        <v>3008</v>
      </c>
      <c r="E975" s="24">
        <v>6</v>
      </c>
      <c r="F975" s="84" t="s">
        <v>5383</v>
      </c>
      <c r="G975" s="141">
        <v>4234613</v>
      </c>
      <c r="H975" s="51">
        <v>36.22</v>
      </c>
      <c r="I975" s="51">
        <f t="shared" si="19"/>
        <v>6.0366666666666662</v>
      </c>
    </row>
    <row r="976" spans="1:9" ht="26.4" x14ac:dyDescent="0.25">
      <c r="A976" s="84" t="s">
        <v>5914</v>
      </c>
      <c r="B976" s="85" t="s">
        <v>4423</v>
      </c>
      <c r="C976" s="51" t="s">
        <v>4137</v>
      </c>
      <c r="D976" s="72">
        <v>23957630250</v>
      </c>
      <c r="E976" s="24">
        <v>25</v>
      </c>
      <c r="F976" s="84" t="s">
        <v>5257</v>
      </c>
      <c r="G976" s="141">
        <v>4235100</v>
      </c>
      <c r="H976" s="51">
        <v>22.66</v>
      </c>
      <c r="I976" s="51">
        <f t="shared" si="19"/>
        <v>0.90639999999999998</v>
      </c>
    </row>
    <row r="977" spans="1:9" ht="52.8" x14ac:dyDescent="0.25">
      <c r="A977" s="84" t="s">
        <v>5915</v>
      </c>
      <c r="B977" s="85" t="s">
        <v>93</v>
      </c>
      <c r="C977" s="51" t="s">
        <v>4138</v>
      </c>
      <c r="D977" s="72" t="s">
        <v>4139</v>
      </c>
      <c r="E977" s="24">
        <v>6</v>
      </c>
      <c r="F977" s="84" t="s">
        <v>5383</v>
      </c>
      <c r="G977" s="141">
        <v>4234639</v>
      </c>
      <c r="H977" s="51">
        <v>24.52</v>
      </c>
      <c r="I977" s="51">
        <f t="shared" si="19"/>
        <v>4.0866666666666669</v>
      </c>
    </row>
    <row r="978" spans="1:9" ht="39.6" x14ac:dyDescent="0.25">
      <c r="A978" s="84" t="s">
        <v>5916</v>
      </c>
      <c r="B978" s="85" t="s">
        <v>94</v>
      </c>
      <c r="C978" s="51" t="s">
        <v>3489</v>
      </c>
      <c r="D978" s="72">
        <v>3309</v>
      </c>
      <c r="E978" s="24">
        <v>6</v>
      </c>
      <c r="F978" s="84" t="s">
        <v>5477</v>
      </c>
      <c r="G978" s="141">
        <v>4234019</v>
      </c>
      <c r="H978" s="51">
        <v>27.18</v>
      </c>
      <c r="I978" s="51">
        <f t="shared" si="19"/>
        <v>4.53</v>
      </c>
    </row>
    <row r="979" spans="1:9" ht="52.8" x14ac:dyDescent="0.25">
      <c r="A979" s="84" t="s">
        <v>5917</v>
      </c>
      <c r="B979" s="85" t="s">
        <v>95</v>
      </c>
      <c r="C979" s="51" t="s">
        <v>3489</v>
      </c>
      <c r="D979" s="72">
        <v>3209</v>
      </c>
      <c r="E979" s="24">
        <v>12</v>
      </c>
      <c r="F979" s="84" t="s">
        <v>5478</v>
      </c>
      <c r="G979" s="141">
        <v>4234159</v>
      </c>
      <c r="H979" s="51">
        <v>45.99</v>
      </c>
      <c r="I979" s="51">
        <f t="shared" si="19"/>
        <v>3.8325</v>
      </c>
    </row>
    <row r="980" spans="1:9" ht="26.4" x14ac:dyDescent="0.25">
      <c r="A980" s="84" t="s">
        <v>5918</v>
      </c>
      <c r="B980" s="85" t="s">
        <v>892</v>
      </c>
      <c r="C980" s="51" t="s">
        <v>3873</v>
      </c>
      <c r="D980" s="72">
        <v>59372</v>
      </c>
      <c r="E980" s="24">
        <v>12</v>
      </c>
      <c r="F980" s="84" t="s">
        <v>5345</v>
      </c>
      <c r="G980" s="141">
        <v>8992232</v>
      </c>
      <c r="H980" s="51">
        <v>33.58</v>
      </c>
      <c r="I980" s="51">
        <f t="shared" si="19"/>
        <v>2.7983333333333333</v>
      </c>
    </row>
    <row r="981" spans="1:9" ht="26.4" x14ac:dyDescent="0.25">
      <c r="A981" s="84" t="s">
        <v>5919</v>
      </c>
      <c r="B981" s="85" t="s">
        <v>1022</v>
      </c>
      <c r="C981" s="51" t="s">
        <v>4140</v>
      </c>
      <c r="D981" s="72">
        <v>63111</v>
      </c>
      <c r="E981" s="24">
        <v>6</v>
      </c>
      <c r="F981" s="84" t="s">
        <v>5479</v>
      </c>
      <c r="G981" s="141">
        <v>8034167</v>
      </c>
      <c r="H981" s="51">
        <v>11.81</v>
      </c>
      <c r="I981" s="51">
        <f t="shared" si="19"/>
        <v>1.9683333333333335</v>
      </c>
    </row>
    <row r="982" spans="1:9" ht="52.8" x14ac:dyDescent="0.25">
      <c r="A982" s="84" t="s">
        <v>5920</v>
      </c>
      <c r="B982" s="84" t="s">
        <v>2588</v>
      </c>
      <c r="C982" s="51" t="s">
        <v>4137</v>
      </c>
      <c r="D982" s="72">
        <v>61025</v>
      </c>
      <c r="E982" s="24">
        <v>25</v>
      </c>
      <c r="F982" s="84" t="s">
        <v>5257</v>
      </c>
      <c r="G982" s="141">
        <v>4235108</v>
      </c>
      <c r="H982" s="51">
        <v>12.22</v>
      </c>
      <c r="I982" s="51">
        <f t="shared" si="19"/>
        <v>0.48880000000000001</v>
      </c>
    </row>
    <row r="983" spans="1:9" ht="26.4" x14ac:dyDescent="0.25">
      <c r="A983" s="84" t="s">
        <v>5921</v>
      </c>
      <c r="B983" s="85" t="s">
        <v>1023</v>
      </c>
      <c r="C983" s="51" t="s">
        <v>4140</v>
      </c>
      <c r="D983" s="72">
        <v>7267</v>
      </c>
      <c r="E983" s="24">
        <v>6</v>
      </c>
      <c r="F983" s="84" t="s">
        <v>5479</v>
      </c>
      <c r="G983" s="141">
        <v>1558790</v>
      </c>
      <c r="H983" s="51">
        <v>18.940000000000001</v>
      </c>
      <c r="I983" s="51">
        <f t="shared" si="19"/>
        <v>3.1566666666666667</v>
      </c>
    </row>
    <row r="984" spans="1:9" ht="26.4" x14ac:dyDescent="0.25">
      <c r="A984" s="84" t="s">
        <v>5922</v>
      </c>
      <c r="B984" s="85" t="s">
        <v>83</v>
      </c>
      <c r="C984" s="51" t="s">
        <v>4141</v>
      </c>
      <c r="D984" s="72">
        <v>17260</v>
      </c>
      <c r="E984" s="24">
        <v>6</v>
      </c>
      <c r="F984" s="84" t="s">
        <v>5479</v>
      </c>
      <c r="G984" s="141">
        <v>8037260</v>
      </c>
      <c r="H984" s="51">
        <v>17.190000000000001</v>
      </c>
      <c r="I984" s="51">
        <f t="shared" si="19"/>
        <v>2.8650000000000002</v>
      </c>
    </row>
    <row r="985" spans="1:9" ht="39.6" x14ac:dyDescent="0.25">
      <c r="A985" s="84" t="s">
        <v>5923</v>
      </c>
      <c r="B985" s="85" t="s">
        <v>229</v>
      </c>
      <c r="C985" s="51" t="s">
        <v>4142</v>
      </c>
      <c r="D985" s="72">
        <v>13100</v>
      </c>
      <c r="E985" s="24">
        <v>6</v>
      </c>
      <c r="F985" s="84" t="s">
        <v>5480</v>
      </c>
      <c r="G985" s="141">
        <v>8035636</v>
      </c>
      <c r="H985" s="51">
        <v>17.73</v>
      </c>
      <c r="I985" s="51">
        <f t="shared" si="19"/>
        <v>2.9550000000000001</v>
      </c>
    </row>
    <row r="986" spans="1:9" ht="39.6" x14ac:dyDescent="0.25">
      <c r="A986" s="84" t="s">
        <v>5924</v>
      </c>
      <c r="B986" s="85" t="s">
        <v>1024</v>
      </c>
      <c r="C986" s="51" t="s">
        <v>3505</v>
      </c>
      <c r="D986" s="72">
        <v>80510</v>
      </c>
      <c r="E986" s="24">
        <v>30</v>
      </c>
      <c r="F986" s="84" t="s">
        <v>5174</v>
      </c>
      <c r="G986" s="141">
        <v>4518107</v>
      </c>
      <c r="H986" s="51">
        <v>37.950000000000003</v>
      </c>
      <c r="I986" s="51">
        <f t="shared" si="19"/>
        <v>1.2650000000000001</v>
      </c>
    </row>
    <row r="987" spans="1:9" ht="39.6" x14ac:dyDescent="0.25">
      <c r="A987" s="84" t="s">
        <v>5925</v>
      </c>
      <c r="B987" s="85" t="s">
        <v>261</v>
      </c>
      <c r="C987" s="51" t="s">
        <v>3911</v>
      </c>
      <c r="D987" s="72">
        <v>2282</v>
      </c>
      <c r="E987" s="24">
        <v>200</v>
      </c>
      <c r="F987" s="84" t="s">
        <v>5481</v>
      </c>
      <c r="G987" s="141">
        <v>4592598</v>
      </c>
      <c r="H987" s="51">
        <v>38.72</v>
      </c>
      <c r="I987" s="51">
        <f t="shared" si="19"/>
        <v>0.19359999999999999</v>
      </c>
    </row>
    <row r="988" spans="1:9" x14ac:dyDescent="0.25">
      <c r="A988" s="84" t="s">
        <v>5926</v>
      </c>
      <c r="B988" s="85" t="s">
        <v>84</v>
      </c>
      <c r="C988" s="51" t="s">
        <v>4143</v>
      </c>
      <c r="D988" s="72">
        <v>121</v>
      </c>
      <c r="E988" s="24">
        <v>1</v>
      </c>
      <c r="F988" s="84" t="s">
        <v>5174</v>
      </c>
      <c r="G988" s="141">
        <v>4410009</v>
      </c>
      <c r="H988" s="51">
        <v>26.81</v>
      </c>
      <c r="I988" s="51">
        <f t="shared" ref="I988:I1051" si="20">H988/$E988</f>
        <v>26.81</v>
      </c>
    </row>
    <row r="989" spans="1:9" ht="26.4" x14ac:dyDescent="0.25">
      <c r="A989" s="84" t="s">
        <v>5927</v>
      </c>
      <c r="B989" s="85" t="s">
        <v>1025</v>
      </c>
      <c r="C989" s="51" t="s">
        <v>4144</v>
      </c>
      <c r="D989" s="72">
        <v>2</v>
      </c>
      <c r="E989" s="24">
        <v>10</v>
      </c>
      <c r="F989" s="84" t="s">
        <v>5190</v>
      </c>
      <c r="G989" s="141">
        <v>3672011</v>
      </c>
      <c r="H989" s="51">
        <v>22.5</v>
      </c>
      <c r="I989" s="51">
        <f t="shared" si="20"/>
        <v>2.25</v>
      </c>
    </row>
    <row r="990" spans="1:9" ht="26.4" x14ac:dyDescent="0.25">
      <c r="A990" s="84" t="s">
        <v>5928</v>
      </c>
      <c r="B990" s="85" t="s">
        <v>131</v>
      </c>
      <c r="C990" s="51" t="s">
        <v>4145</v>
      </c>
      <c r="D990" s="72">
        <v>7115896</v>
      </c>
      <c r="E990" s="24">
        <v>6</v>
      </c>
      <c r="F990" s="84" t="s">
        <v>5190</v>
      </c>
      <c r="G990" s="141">
        <v>4420022</v>
      </c>
      <c r="H990" s="51">
        <v>14.2</v>
      </c>
      <c r="I990" s="51">
        <f t="shared" si="20"/>
        <v>2.3666666666666667</v>
      </c>
    </row>
    <row r="991" spans="1:9" ht="26.4" x14ac:dyDescent="0.25">
      <c r="A991" s="84" t="s">
        <v>5929</v>
      </c>
      <c r="B991" s="85" t="s">
        <v>85</v>
      </c>
      <c r="C991" s="51" t="s">
        <v>3504</v>
      </c>
      <c r="D991" s="72">
        <v>12690</v>
      </c>
      <c r="E991" s="24">
        <v>1</v>
      </c>
      <c r="F991" s="84" t="s">
        <v>4389</v>
      </c>
      <c r="G991" s="141">
        <v>3064516</v>
      </c>
      <c r="H991" s="51">
        <v>14</v>
      </c>
      <c r="I991" s="51">
        <f t="shared" si="20"/>
        <v>14</v>
      </c>
    </row>
    <row r="992" spans="1:9" ht="79.2" x14ac:dyDescent="0.25">
      <c r="A992" s="84" t="s">
        <v>5930</v>
      </c>
      <c r="B992" s="85" t="s">
        <v>86</v>
      </c>
      <c r="C992" s="51" t="s">
        <v>3504</v>
      </c>
      <c r="D992" s="72">
        <v>12620</v>
      </c>
      <c r="E992" s="24">
        <v>6</v>
      </c>
      <c r="F992" s="84" t="s">
        <v>5382</v>
      </c>
      <c r="G992" s="141">
        <v>3069002</v>
      </c>
      <c r="H992" s="51">
        <v>23.19</v>
      </c>
      <c r="I992" s="51">
        <f t="shared" si="20"/>
        <v>3.8650000000000002</v>
      </c>
    </row>
    <row r="993" spans="1:9" ht="26.4" x14ac:dyDescent="0.25">
      <c r="A993" s="84" t="s">
        <v>5931</v>
      </c>
      <c r="B993" s="84" t="s">
        <v>943</v>
      </c>
      <c r="C993" s="51" t="s">
        <v>4146</v>
      </c>
      <c r="D993" s="72">
        <v>8155</v>
      </c>
      <c r="E993" s="24">
        <v>20</v>
      </c>
      <c r="F993" s="84" t="s">
        <v>5180</v>
      </c>
      <c r="G993" s="141">
        <v>4150025</v>
      </c>
      <c r="H993" s="51">
        <v>17.93</v>
      </c>
      <c r="I993" s="51">
        <f t="shared" si="20"/>
        <v>0.89649999999999996</v>
      </c>
    </row>
    <row r="994" spans="1:9" ht="26.4" x14ac:dyDescent="0.25">
      <c r="A994" s="84" t="s">
        <v>5932</v>
      </c>
      <c r="B994" s="84" t="s">
        <v>4422</v>
      </c>
      <c r="C994" s="51" t="s">
        <v>4146</v>
      </c>
      <c r="D994" s="72">
        <v>8127</v>
      </c>
      <c r="E994" s="24">
        <v>20</v>
      </c>
      <c r="F994" s="84" t="s">
        <v>5180</v>
      </c>
      <c r="G994" s="141">
        <v>4150026</v>
      </c>
      <c r="H994" s="51">
        <v>17.43</v>
      </c>
      <c r="I994" s="51">
        <f t="shared" si="20"/>
        <v>0.87149999999999994</v>
      </c>
    </row>
    <row r="995" spans="1:9" ht="26.4" x14ac:dyDescent="0.25">
      <c r="A995" s="84" t="s">
        <v>5933</v>
      </c>
      <c r="B995" s="84" t="s">
        <v>944</v>
      </c>
      <c r="C995" s="51" t="s">
        <v>4146</v>
      </c>
      <c r="D995" s="72">
        <v>8023</v>
      </c>
      <c r="E995" s="24">
        <v>20</v>
      </c>
      <c r="F995" s="84" t="s">
        <v>5180</v>
      </c>
      <c r="G995" s="141">
        <v>4150027</v>
      </c>
      <c r="H995" s="51">
        <v>17.46</v>
      </c>
      <c r="I995" s="51">
        <f t="shared" si="20"/>
        <v>0.873</v>
      </c>
    </row>
    <row r="996" spans="1:9" ht="52.8" x14ac:dyDescent="0.25">
      <c r="A996" s="84" t="s">
        <v>5934</v>
      </c>
      <c r="B996" s="85" t="s">
        <v>293</v>
      </c>
      <c r="C996" s="51" t="s">
        <v>4146</v>
      </c>
      <c r="D996" s="72">
        <v>3048</v>
      </c>
      <c r="E996" s="24">
        <v>10</v>
      </c>
      <c r="F996" s="84" t="s">
        <v>5174</v>
      </c>
      <c r="G996" s="141">
        <v>4150013</v>
      </c>
      <c r="H996" s="51">
        <v>12.77</v>
      </c>
      <c r="I996" s="51">
        <f t="shared" si="20"/>
        <v>1.2769999999999999</v>
      </c>
    </row>
    <row r="997" spans="1:9" ht="66" x14ac:dyDescent="0.25">
      <c r="A997" s="84" t="s">
        <v>5935</v>
      </c>
      <c r="B997" s="85" t="s">
        <v>294</v>
      </c>
      <c r="C997" s="51" t="s">
        <v>4146</v>
      </c>
      <c r="D997" s="72">
        <v>5280</v>
      </c>
      <c r="E997" s="24">
        <v>12</v>
      </c>
      <c r="F997" s="84" t="s">
        <v>5341</v>
      </c>
      <c r="G997" s="141">
        <v>4150016</v>
      </c>
      <c r="H997" s="51">
        <v>16.079999999999998</v>
      </c>
      <c r="I997" s="51">
        <f t="shared" si="20"/>
        <v>1.3399999999999999</v>
      </c>
    </row>
    <row r="998" spans="1:9" ht="66" x14ac:dyDescent="0.25">
      <c r="A998" s="84" t="s">
        <v>5936</v>
      </c>
      <c r="B998" s="85" t="s">
        <v>295</v>
      </c>
      <c r="C998" s="51" t="s">
        <v>4146</v>
      </c>
      <c r="D998" s="72">
        <v>9070</v>
      </c>
      <c r="E998" s="24">
        <v>20</v>
      </c>
      <c r="F998" s="84" t="s">
        <v>5180</v>
      </c>
      <c r="G998" s="141">
        <v>4150010</v>
      </c>
      <c r="H998" s="51">
        <v>17.71</v>
      </c>
      <c r="I998" s="51">
        <f t="shared" si="20"/>
        <v>0.88550000000000006</v>
      </c>
    </row>
    <row r="999" spans="1:9" ht="79.2" x14ac:dyDescent="0.25">
      <c r="A999" s="84" t="s">
        <v>5937</v>
      </c>
      <c r="B999" s="85" t="s">
        <v>1313</v>
      </c>
      <c r="C999" s="51" t="s">
        <v>4147</v>
      </c>
      <c r="D999" s="72">
        <v>56006807751</v>
      </c>
      <c r="E999" s="24">
        <v>20</v>
      </c>
      <c r="F999" s="84" t="s">
        <v>5180</v>
      </c>
      <c r="G999" s="141">
        <v>4150011</v>
      </c>
      <c r="H999" s="51">
        <v>28.3</v>
      </c>
      <c r="I999" s="51">
        <f t="shared" si="20"/>
        <v>1.415</v>
      </c>
    </row>
    <row r="1000" spans="1:9" ht="26.4" x14ac:dyDescent="0.25">
      <c r="A1000" s="84" t="s">
        <v>5938</v>
      </c>
      <c r="B1000" s="85" t="s">
        <v>319</v>
      </c>
      <c r="C1000" s="51" t="s">
        <v>4149</v>
      </c>
      <c r="D1000" s="72">
        <v>669</v>
      </c>
      <c r="E1000" s="24">
        <v>24</v>
      </c>
      <c r="F1000" s="84" t="s">
        <v>5354</v>
      </c>
      <c r="G1000" s="141">
        <v>6313068</v>
      </c>
      <c r="H1000" s="51">
        <v>10.78</v>
      </c>
      <c r="I1000" s="51">
        <f t="shared" si="20"/>
        <v>0.44916666666666666</v>
      </c>
    </row>
    <row r="1001" spans="1:9" ht="79.2" x14ac:dyDescent="0.25">
      <c r="A1001" s="84" t="s">
        <v>5939</v>
      </c>
      <c r="B1001" s="85" t="s">
        <v>320</v>
      </c>
      <c r="C1001" s="51" t="s">
        <v>4150</v>
      </c>
      <c r="D1001" s="72">
        <v>16020</v>
      </c>
      <c r="E1001" s="24">
        <v>6</v>
      </c>
      <c r="F1001" s="84" t="s">
        <v>5341</v>
      </c>
      <c r="G1001" s="141">
        <v>8032500</v>
      </c>
      <c r="H1001" s="51">
        <v>16.84</v>
      </c>
      <c r="I1001" s="51">
        <f t="shared" si="20"/>
        <v>2.8066666666666666</v>
      </c>
    </row>
    <row r="1002" spans="1:9" ht="118.8" x14ac:dyDescent="0.25">
      <c r="A1002" s="84" t="s">
        <v>5940</v>
      </c>
      <c r="B1002" s="85" t="s">
        <v>4411</v>
      </c>
      <c r="C1002" s="51" t="s">
        <v>4151</v>
      </c>
      <c r="D1002" s="72">
        <v>5015879</v>
      </c>
      <c r="E1002" s="24">
        <v>36</v>
      </c>
      <c r="F1002" s="84" t="s">
        <v>5482</v>
      </c>
      <c r="G1002" s="141">
        <v>7995632</v>
      </c>
      <c r="H1002" s="51">
        <v>31.88</v>
      </c>
      <c r="I1002" s="51">
        <f t="shared" si="20"/>
        <v>0.88555555555555554</v>
      </c>
    </row>
    <row r="1003" spans="1:9" ht="79.2" x14ac:dyDescent="0.25">
      <c r="A1003" s="84" t="s">
        <v>5941</v>
      </c>
      <c r="B1003" s="85" t="s">
        <v>4412</v>
      </c>
      <c r="C1003" s="51" t="s">
        <v>4151</v>
      </c>
      <c r="D1003" s="72">
        <v>5015879</v>
      </c>
      <c r="E1003" s="24">
        <v>36</v>
      </c>
      <c r="F1003" s="84" t="s">
        <v>5482</v>
      </c>
      <c r="G1003" s="141">
        <v>7995632</v>
      </c>
      <c r="H1003" s="51">
        <v>31.88</v>
      </c>
      <c r="I1003" s="51">
        <f t="shared" si="20"/>
        <v>0.88555555555555554</v>
      </c>
    </row>
    <row r="1004" spans="1:9" ht="26.4" x14ac:dyDescent="0.25">
      <c r="A1004" s="84" t="s">
        <v>5942</v>
      </c>
      <c r="B1004" s="84" t="s">
        <v>2579</v>
      </c>
      <c r="C1004" s="51" t="s">
        <v>4152</v>
      </c>
      <c r="D1004" s="72" t="s">
        <v>4153</v>
      </c>
      <c r="E1004" s="24">
        <v>1</v>
      </c>
      <c r="F1004" s="84" t="s">
        <v>5371</v>
      </c>
      <c r="G1004" s="141">
        <v>7971560</v>
      </c>
      <c r="H1004" s="51">
        <v>12.01</v>
      </c>
      <c r="I1004" s="51">
        <f t="shared" si="20"/>
        <v>12.01</v>
      </c>
    </row>
    <row r="1005" spans="1:9" ht="39.6" x14ac:dyDescent="0.25">
      <c r="A1005" s="84" t="s">
        <v>5943</v>
      </c>
      <c r="B1005" s="84" t="s">
        <v>621</v>
      </c>
      <c r="C1005" s="51" t="s">
        <v>3941</v>
      </c>
      <c r="D1005" s="72">
        <v>43277</v>
      </c>
      <c r="E1005" s="24">
        <v>30</v>
      </c>
      <c r="F1005" s="84" t="s">
        <v>5174</v>
      </c>
      <c r="G1005" s="141">
        <v>9169622</v>
      </c>
      <c r="H1005" s="51">
        <v>59.54</v>
      </c>
      <c r="I1005" s="51">
        <f t="shared" si="20"/>
        <v>1.9846666666666666</v>
      </c>
    </row>
    <row r="1006" spans="1:9" ht="39.6" x14ac:dyDescent="0.25">
      <c r="A1006" s="84" t="s">
        <v>5944</v>
      </c>
      <c r="B1006" s="84" t="s">
        <v>2595</v>
      </c>
      <c r="C1006" s="51" t="s">
        <v>2506</v>
      </c>
      <c r="D1006" s="72" t="s">
        <v>4154</v>
      </c>
      <c r="E1006" s="24">
        <v>25</v>
      </c>
      <c r="F1006" s="84" t="s">
        <v>5475</v>
      </c>
      <c r="G1006" s="141">
        <v>8524506</v>
      </c>
      <c r="H1006" s="51">
        <v>20.05</v>
      </c>
      <c r="I1006" s="51">
        <f t="shared" si="20"/>
        <v>0.80200000000000005</v>
      </c>
    </row>
    <row r="1007" spans="1:9" ht="39.6" x14ac:dyDescent="0.25">
      <c r="A1007" s="84" t="s">
        <v>5945</v>
      </c>
      <c r="B1007" s="84" t="s">
        <v>2596</v>
      </c>
      <c r="C1007" s="51" t="s">
        <v>2506</v>
      </c>
      <c r="D1007" s="72">
        <v>120830</v>
      </c>
      <c r="E1007" s="24">
        <v>25</v>
      </c>
      <c r="F1007" s="84" t="s">
        <v>5475</v>
      </c>
      <c r="G1007" s="141">
        <v>8521502</v>
      </c>
      <c r="H1007" s="51">
        <v>20.309999999999999</v>
      </c>
      <c r="I1007" s="51">
        <f t="shared" si="20"/>
        <v>0.8123999999999999</v>
      </c>
    </row>
    <row r="1008" spans="1:9" ht="39.6" x14ac:dyDescent="0.25">
      <c r="A1008" s="84" t="s">
        <v>5946</v>
      </c>
      <c r="B1008" s="84" t="s">
        <v>2597</v>
      </c>
      <c r="C1008" s="51" t="s">
        <v>2506</v>
      </c>
      <c r="D1008" s="72" t="s">
        <v>4155</v>
      </c>
      <c r="E1008" s="24">
        <v>24</v>
      </c>
      <c r="F1008" s="84" t="s">
        <v>5190</v>
      </c>
      <c r="G1008" s="141">
        <v>8574715</v>
      </c>
      <c r="H1008" s="51">
        <v>24.97</v>
      </c>
      <c r="I1008" s="51">
        <f t="shared" si="20"/>
        <v>1.0404166666666665</v>
      </c>
    </row>
    <row r="1009" spans="1:9" ht="39.6" x14ac:dyDescent="0.25">
      <c r="A1009" s="84" t="s">
        <v>5947</v>
      </c>
      <c r="B1009" s="84" t="s">
        <v>2598</v>
      </c>
      <c r="C1009" s="51" t="s">
        <v>4156</v>
      </c>
      <c r="D1009" s="72">
        <v>120624</v>
      </c>
      <c r="E1009" s="24">
        <v>25</v>
      </c>
      <c r="F1009" s="84" t="s">
        <v>5475</v>
      </c>
      <c r="G1009" s="141">
        <v>8520009</v>
      </c>
      <c r="H1009" s="51">
        <v>15.23</v>
      </c>
      <c r="I1009" s="51">
        <f t="shared" si="20"/>
        <v>0.60919999999999996</v>
      </c>
    </row>
    <row r="1010" spans="1:9" ht="79.2" x14ac:dyDescent="0.25">
      <c r="A1010" s="84" t="s">
        <v>5948</v>
      </c>
      <c r="B1010" s="85" t="s">
        <v>890</v>
      </c>
      <c r="C1010" s="51" t="s">
        <v>475</v>
      </c>
      <c r="D1010" s="72">
        <v>10568</v>
      </c>
      <c r="E1010" s="24">
        <v>6</v>
      </c>
      <c r="F1010" s="84" t="s">
        <v>5382</v>
      </c>
      <c r="G1010" s="141">
        <v>3445679</v>
      </c>
      <c r="H1010" s="51">
        <v>16.14</v>
      </c>
      <c r="I1010" s="51">
        <f t="shared" si="20"/>
        <v>2.69</v>
      </c>
    </row>
    <row r="1011" spans="1:9" ht="39.6" x14ac:dyDescent="0.25">
      <c r="A1011" s="84" t="s">
        <v>5949</v>
      </c>
      <c r="B1011" s="84" t="s">
        <v>1478</v>
      </c>
      <c r="C1011" s="51" t="s">
        <v>475</v>
      </c>
      <c r="D1011" s="72">
        <v>60181</v>
      </c>
      <c r="E1011" s="24">
        <v>6</v>
      </c>
      <c r="F1011" s="84" t="s">
        <v>5382</v>
      </c>
      <c r="G1011" s="141">
        <v>3445687</v>
      </c>
      <c r="H1011" s="51">
        <v>14.25</v>
      </c>
      <c r="I1011" s="51">
        <f t="shared" si="20"/>
        <v>2.375</v>
      </c>
    </row>
    <row r="1012" spans="1:9" ht="39.6" x14ac:dyDescent="0.25">
      <c r="A1012" s="84" t="s">
        <v>5950</v>
      </c>
      <c r="B1012" s="84" t="s">
        <v>1477</v>
      </c>
      <c r="C1012" s="51" t="s">
        <v>3488</v>
      </c>
      <c r="D1012" s="72">
        <v>212642</v>
      </c>
      <c r="E1012" s="24">
        <v>6</v>
      </c>
      <c r="F1012" s="84" t="s">
        <v>5382</v>
      </c>
      <c r="G1012" s="141">
        <v>3552642</v>
      </c>
      <c r="H1012" s="51">
        <v>14.99</v>
      </c>
      <c r="I1012" s="51">
        <f t="shared" si="20"/>
        <v>2.4983333333333335</v>
      </c>
    </row>
    <row r="1013" spans="1:9" ht="26.4" x14ac:dyDescent="0.25">
      <c r="A1013" s="84" t="s">
        <v>5951</v>
      </c>
      <c r="B1013" s="66" t="s">
        <v>2450</v>
      </c>
      <c r="C1013" s="51" t="s">
        <v>3488</v>
      </c>
      <c r="D1013" s="72">
        <v>212642</v>
      </c>
      <c r="E1013" s="24">
        <v>6</v>
      </c>
      <c r="F1013" s="84" t="s">
        <v>5382</v>
      </c>
      <c r="G1013" s="141">
        <v>3552642</v>
      </c>
      <c r="H1013" s="51">
        <v>14.99</v>
      </c>
      <c r="I1013" s="51">
        <f t="shared" si="20"/>
        <v>2.4983333333333335</v>
      </c>
    </row>
    <row r="1014" spans="1:9" ht="92.4" x14ac:dyDescent="0.25">
      <c r="A1014" s="84" t="s">
        <v>5952</v>
      </c>
      <c r="B1014" s="85" t="s">
        <v>1519</v>
      </c>
      <c r="C1014" s="51" t="s">
        <v>475</v>
      </c>
      <c r="D1014" s="72">
        <v>10572</v>
      </c>
      <c r="E1014" s="24">
        <v>6</v>
      </c>
      <c r="F1014" s="84" t="s">
        <v>5483</v>
      </c>
      <c r="G1014" s="141">
        <v>3445695</v>
      </c>
      <c r="H1014" s="51">
        <v>15.67</v>
      </c>
      <c r="I1014" s="51">
        <f t="shared" si="20"/>
        <v>2.6116666666666668</v>
      </c>
    </row>
    <row r="1015" spans="1:9" ht="26.4" x14ac:dyDescent="0.25">
      <c r="A1015" s="84" t="s">
        <v>5953</v>
      </c>
      <c r="B1015" s="84" t="s">
        <v>1479</v>
      </c>
      <c r="C1015" s="51" t="s">
        <v>475</v>
      </c>
      <c r="D1015" s="72">
        <v>10570</v>
      </c>
      <c r="E1015" s="24">
        <v>6</v>
      </c>
      <c r="F1015" s="84" t="s">
        <v>5483</v>
      </c>
      <c r="G1015" s="141">
        <v>3445693</v>
      </c>
      <c r="H1015" s="51">
        <v>13.54</v>
      </c>
      <c r="I1015" s="51">
        <f t="shared" si="20"/>
        <v>2.2566666666666664</v>
      </c>
    </row>
    <row r="1016" spans="1:9" ht="26.4" x14ac:dyDescent="0.25">
      <c r="A1016" s="84" t="s">
        <v>5954</v>
      </c>
      <c r="B1016" s="84" t="s">
        <v>1520</v>
      </c>
      <c r="C1016" s="51" t="s">
        <v>475</v>
      </c>
      <c r="D1016" s="72">
        <v>10567</v>
      </c>
      <c r="E1016" s="24">
        <v>6</v>
      </c>
      <c r="F1016" s="84" t="s">
        <v>5484</v>
      </c>
      <c r="G1016" s="141">
        <v>3445690</v>
      </c>
      <c r="H1016" s="51">
        <v>12.46</v>
      </c>
      <c r="I1016" s="51">
        <f t="shared" si="20"/>
        <v>2.0766666666666667</v>
      </c>
    </row>
    <row r="1017" spans="1:9" ht="26.4" x14ac:dyDescent="0.25">
      <c r="A1017" s="84" t="s">
        <v>5955</v>
      </c>
      <c r="B1017" s="84" t="s">
        <v>1521</v>
      </c>
      <c r="C1017" s="51" t="s">
        <v>475</v>
      </c>
      <c r="D1017" s="72">
        <v>10569</v>
      </c>
      <c r="E1017" s="24">
        <v>6</v>
      </c>
      <c r="F1017" s="84" t="s">
        <v>5485</v>
      </c>
      <c r="G1017" s="141">
        <v>3445692</v>
      </c>
      <c r="H1017" s="51">
        <v>13.79</v>
      </c>
      <c r="I1017" s="51">
        <f t="shared" si="20"/>
        <v>2.2983333333333333</v>
      </c>
    </row>
    <row r="1018" spans="1:9" ht="39.6" x14ac:dyDescent="0.25">
      <c r="A1018" s="84" t="s">
        <v>5956</v>
      </c>
      <c r="B1018" s="84" t="s">
        <v>1522</v>
      </c>
      <c r="C1018" s="51" t="s">
        <v>475</v>
      </c>
      <c r="D1018" s="72">
        <v>10573</v>
      </c>
      <c r="E1018" s="24">
        <v>6</v>
      </c>
      <c r="F1018" s="84" t="s">
        <v>5382</v>
      </c>
      <c r="G1018" s="141">
        <v>3445696</v>
      </c>
      <c r="H1018" s="51">
        <v>11.39</v>
      </c>
      <c r="I1018" s="51">
        <f t="shared" si="20"/>
        <v>1.8983333333333334</v>
      </c>
    </row>
    <row r="1019" spans="1:9" ht="26.4" x14ac:dyDescent="0.25">
      <c r="A1019" s="84" t="s">
        <v>5957</v>
      </c>
      <c r="B1019" s="85" t="s">
        <v>97</v>
      </c>
      <c r="C1019" s="51" t="s">
        <v>4157</v>
      </c>
      <c r="D1019" s="72" t="s">
        <v>4158</v>
      </c>
      <c r="E1019" s="24">
        <v>8</v>
      </c>
      <c r="F1019" s="84" t="s">
        <v>5486</v>
      </c>
      <c r="G1019" s="141">
        <v>3555058</v>
      </c>
      <c r="H1019" s="51">
        <v>39.49</v>
      </c>
      <c r="I1019" s="51">
        <f t="shared" si="20"/>
        <v>4.9362500000000002</v>
      </c>
    </row>
    <row r="1020" spans="1:9" ht="39.6" x14ac:dyDescent="0.25">
      <c r="A1020" s="84" t="s">
        <v>5958</v>
      </c>
      <c r="B1020" s="84" t="s">
        <v>4426</v>
      </c>
      <c r="C1020" s="51" t="s">
        <v>4159</v>
      </c>
      <c r="D1020" s="72">
        <v>49840</v>
      </c>
      <c r="E1020" s="24">
        <v>8</v>
      </c>
      <c r="F1020" s="84" t="s">
        <v>5289</v>
      </c>
      <c r="G1020" s="141">
        <v>6186201</v>
      </c>
      <c r="H1020" s="51">
        <v>48.45</v>
      </c>
      <c r="I1020" s="51">
        <f t="shared" si="20"/>
        <v>6.0562500000000004</v>
      </c>
    </row>
    <row r="1021" spans="1:9" ht="92.4" x14ac:dyDescent="0.25">
      <c r="A1021" s="84" t="s">
        <v>5959</v>
      </c>
      <c r="B1021" s="84" t="s">
        <v>2569</v>
      </c>
      <c r="C1021" s="51" t="s">
        <v>475</v>
      </c>
      <c r="D1021" s="72">
        <v>10565</v>
      </c>
      <c r="E1021" s="24">
        <v>6</v>
      </c>
      <c r="F1021" s="84" t="s">
        <v>5484</v>
      </c>
      <c r="G1021" s="141">
        <v>3445688</v>
      </c>
      <c r="H1021" s="51">
        <v>12.77</v>
      </c>
      <c r="I1021" s="51">
        <f t="shared" si="20"/>
        <v>2.1283333333333334</v>
      </c>
    </row>
    <row r="1022" spans="1:9" ht="79.2" x14ac:dyDescent="0.25">
      <c r="A1022" s="84" t="s">
        <v>5960</v>
      </c>
      <c r="B1022" s="84" t="s">
        <v>2570</v>
      </c>
      <c r="C1022" s="51" t="s">
        <v>3923</v>
      </c>
      <c r="D1022" s="72">
        <v>99488</v>
      </c>
      <c r="E1022" s="24">
        <v>12</v>
      </c>
      <c r="F1022" s="84" t="s">
        <v>5487</v>
      </c>
      <c r="G1022" s="141">
        <v>3559488</v>
      </c>
      <c r="H1022" s="51">
        <v>17.95</v>
      </c>
      <c r="I1022" s="51">
        <f t="shared" si="20"/>
        <v>1.4958333333333333</v>
      </c>
    </row>
    <row r="1023" spans="1:9" ht="105.6" x14ac:dyDescent="0.25">
      <c r="A1023" s="84" t="s">
        <v>5961</v>
      </c>
      <c r="B1023" s="84" t="s">
        <v>2571</v>
      </c>
      <c r="C1023" s="51" t="s">
        <v>475</v>
      </c>
      <c r="D1023" s="72">
        <v>10566</v>
      </c>
      <c r="E1023" s="24">
        <v>6</v>
      </c>
      <c r="F1023" s="84" t="s">
        <v>5382</v>
      </c>
      <c r="G1023" s="141">
        <v>3445689</v>
      </c>
      <c r="H1023" s="51">
        <v>13.15</v>
      </c>
      <c r="I1023" s="51">
        <f t="shared" si="20"/>
        <v>2.1916666666666669</v>
      </c>
    </row>
    <row r="1024" spans="1:9" ht="52.8" x14ac:dyDescent="0.25">
      <c r="A1024" s="84" t="s">
        <v>5962</v>
      </c>
      <c r="B1024" s="85" t="s">
        <v>339</v>
      </c>
      <c r="C1024" s="51" t="s">
        <v>4160</v>
      </c>
      <c r="D1024" s="72">
        <v>75877</v>
      </c>
      <c r="E1024" s="24">
        <v>12</v>
      </c>
      <c r="F1024" s="84" t="s">
        <v>5289</v>
      </c>
      <c r="G1024" s="141">
        <v>2423507</v>
      </c>
      <c r="H1024" s="51">
        <v>49.96</v>
      </c>
      <c r="I1024" s="51">
        <f t="shared" si="20"/>
        <v>4.1633333333333331</v>
      </c>
    </row>
    <row r="1025" spans="1:9" ht="132" x14ac:dyDescent="0.25">
      <c r="A1025" s="84" t="s">
        <v>5963</v>
      </c>
      <c r="B1025" s="84" t="s">
        <v>2593</v>
      </c>
      <c r="C1025" s="51" t="s">
        <v>4161</v>
      </c>
      <c r="D1025" s="72">
        <v>46206</v>
      </c>
      <c r="E1025" s="24">
        <v>6</v>
      </c>
      <c r="F1025" s="84" t="s">
        <v>5608</v>
      </c>
      <c r="G1025" s="141">
        <v>2422610</v>
      </c>
      <c r="H1025" s="51">
        <v>42.92</v>
      </c>
      <c r="I1025" s="51">
        <f t="shared" si="20"/>
        <v>7.1533333333333333</v>
      </c>
    </row>
    <row r="1026" spans="1:9" ht="52.8" x14ac:dyDescent="0.25">
      <c r="A1026" s="84" t="s">
        <v>5964</v>
      </c>
      <c r="B1026" s="85" t="s">
        <v>340</v>
      </c>
      <c r="C1026" s="51" t="s">
        <v>4162</v>
      </c>
      <c r="D1026" s="72">
        <v>89330</v>
      </c>
      <c r="E1026" s="24">
        <v>12</v>
      </c>
      <c r="F1026" s="84" t="s">
        <v>5289</v>
      </c>
      <c r="G1026" s="141">
        <v>2422988</v>
      </c>
      <c r="H1026" s="51">
        <v>39.130000000000003</v>
      </c>
      <c r="I1026" s="51">
        <f t="shared" si="20"/>
        <v>3.2608333333333337</v>
      </c>
    </row>
    <row r="1027" spans="1:9" ht="26.4" x14ac:dyDescent="0.25">
      <c r="A1027" s="84" t="s">
        <v>5965</v>
      </c>
      <c r="B1027" s="85" t="s">
        <v>341</v>
      </c>
      <c r="C1027" s="51" t="s">
        <v>4162</v>
      </c>
      <c r="D1027" s="72">
        <v>75851</v>
      </c>
      <c r="E1027" s="24">
        <v>12</v>
      </c>
      <c r="F1027" s="84" t="s">
        <v>5289</v>
      </c>
      <c r="G1027" s="141">
        <v>2422582</v>
      </c>
      <c r="H1027" s="51">
        <v>65.150000000000006</v>
      </c>
      <c r="I1027" s="51">
        <f t="shared" si="20"/>
        <v>5.4291666666666671</v>
      </c>
    </row>
    <row r="1028" spans="1:9" ht="39.6" x14ac:dyDescent="0.25">
      <c r="A1028" s="84" t="s">
        <v>5966</v>
      </c>
      <c r="B1028" s="85" t="s">
        <v>342</v>
      </c>
      <c r="C1028" s="51" t="s">
        <v>4162</v>
      </c>
      <c r="D1028" s="72">
        <v>75850</v>
      </c>
      <c r="E1028" s="24">
        <v>12</v>
      </c>
      <c r="F1028" s="84" t="s">
        <v>5289</v>
      </c>
      <c r="G1028" s="141">
        <v>2422574</v>
      </c>
      <c r="H1028" s="51">
        <v>65.11</v>
      </c>
      <c r="I1028" s="51">
        <f t="shared" si="20"/>
        <v>5.4258333333333333</v>
      </c>
    </row>
    <row r="1029" spans="1:9" ht="39.6" x14ac:dyDescent="0.25">
      <c r="A1029" s="84" t="s">
        <v>5967</v>
      </c>
      <c r="B1029" s="84" t="s">
        <v>1494</v>
      </c>
      <c r="C1029" s="51" t="s">
        <v>227</v>
      </c>
      <c r="D1029" s="72">
        <v>9718</v>
      </c>
      <c r="E1029" s="24">
        <v>24</v>
      </c>
      <c r="F1029" s="84" t="s">
        <v>5484</v>
      </c>
      <c r="G1029" s="141">
        <v>9233579</v>
      </c>
      <c r="H1029" s="51">
        <v>37.78</v>
      </c>
      <c r="I1029" s="51">
        <f t="shared" si="20"/>
        <v>1.5741666666666667</v>
      </c>
    </row>
    <row r="1030" spans="1:9" ht="39.6" x14ac:dyDescent="0.25">
      <c r="A1030" s="84" t="s">
        <v>5968</v>
      </c>
      <c r="B1030" s="84" t="s">
        <v>1495</v>
      </c>
      <c r="C1030" s="51" t="s">
        <v>227</v>
      </c>
      <c r="D1030" s="72">
        <v>16387</v>
      </c>
      <c r="E1030" s="24">
        <v>96</v>
      </c>
      <c r="F1030" s="84" t="s">
        <v>5203</v>
      </c>
      <c r="G1030" s="141">
        <v>9231309</v>
      </c>
      <c r="H1030" s="51">
        <v>41.51</v>
      </c>
      <c r="I1030" s="51">
        <f t="shared" si="20"/>
        <v>0.43239583333333331</v>
      </c>
    </row>
    <row r="1031" spans="1:9" ht="39.6" x14ac:dyDescent="0.25">
      <c r="A1031" s="84" t="s">
        <v>5969</v>
      </c>
      <c r="B1031" s="85" t="s">
        <v>343</v>
      </c>
      <c r="C1031" s="51" t="s">
        <v>4163</v>
      </c>
      <c r="D1031" s="72">
        <v>9772</v>
      </c>
      <c r="E1031" s="24">
        <v>12</v>
      </c>
      <c r="F1031" s="84" t="s">
        <v>5488</v>
      </c>
      <c r="G1031" s="141">
        <v>2527505</v>
      </c>
      <c r="H1031" s="51">
        <v>30.99</v>
      </c>
      <c r="I1031" s="51">
        <f t="shared" si="20"/>
        <v>2.5825</v>
      </c>
    </row>
    <row r="1032" spans="1:9" ht="52.8" x14ac:dyDescent="0.25">
      <c r="A1032" s="84" t="s">
        <v>5970</v>
      </c>
      <c r="B1032" s="85" t="s">
        <v>344</v>
      </c>
      <c r="C1032" s="51" t="s">
        <v>2318</v>
      </c>
      <c r="D1032" s="72">
        <v>431400</v>
      </c>
      <c r="E1032" s="24">
        <v>12</v>
      </c>
      <c r="F1032" s="84" t="s">
        <v>5488</v>
      </c>
      <c r="G1032" s="141">
        <v>2499028</v>
      </c>
      <c r="H1032" s="51">
        <v>28.29</v>
      </c>
      <c r="I1032" s="51">
        <f t="shared" si="20"/>
        <v>2.3574999999999999</v>
      </c>
    </row>
    <row r="1033" spans="1:9" ht="52.8" x14ac:dyDescent="0.25">
      <c r="A1033" s="84" t="s">
        <v>5971</v>
      </c>
      <c r="B1033" s="85" t="s">
        <v>345</v>
      </c>
      <c r="C1033" s="51" t="s">
        <v>2318</v>
      </c>
      <c r="D1033" s="72">
        <v>417400</v>
      </c>
      <c r="E1033" s="24">
        <v>12</v>
      </c>
      <c r="F1033" s="84" t="s">
        <v>5489</v>
      </c>
      <c r="G1033" s="141">
        <v>2484004</v>
      </c>
      <c r="H1033" s="51">
        <v>29.93</v>
      </c>
      <c r="I1033" s="51">
        <f t="shared" si="20"/>
        <v>2.4941666666666666</v>
      </c>
    </row>
    <row r="1034" spans="1:9" ht="52.8" x14ac:dyDescent="0.25">
      <c r="A1034" s="84" t="s">
        <v>5972</v>
      </c>
      <c r="B1034" s="85" t="s">
        <v>346</v>
      </c>
      <c r="C1034" s="51" t="s">
        <v>2318</v>
      </c>
      <c r="D1034" s="72">
        <v>434400</v>
      </c>
      <c r="E1034" s="24">
        <v>12</v>
      </c>
      <c r="F1034" s="84" t="s">
        <v>5489</v>
      </c>
      <c r="G1034" s="141">
        <v>2487007</v>
      </c>
      <c r="H1034" s="51">
        <v>31.8</v>
      </c>
      <c r="I1034" s="51">
        <f t="shared" si="20"/>
        <v>2.65</v>
      </c>
    </row>
    <row r="1035" spans="1:9" ht="66" x14ac:dyDescent="0.25">
      <c r="A1035" s="84" t="s">
        <v>5973</v>
      </c>
      <c r="B1035" s="85" t="s">
        <v>347</v>
      </c>
      <c r="C1035" s="51" t="s">
        <v>2318</v>
      </c>
      <c r="D1035" s="72">
        <v>412400</v>
      </c>
      <c r="E1035" s="24">
        <v>12</v>
      </c>
      <c r="F1035" s="84" t="s">
        <v>5488</v>
      </c>
      <c r="G1035" s="141">
        <v>2491504</v>
      </c>
      <c r="H1035" s="51">
        <v>31.58</v>
      </c>
      <c r="I1035" s="51">
        <f t="shared" si="20"/>
        <v>2.6316666666666664</v>
      </c>
    </row>
    <row r="1036" spans="1:9" ht="52.8" x14ac:dyDescent="0.25">
      <c r="A1036" s="84" t="s">
        <v>5974</v>
      </c>
      <c r="B1036" s="85" t="s">
        <v>348</v>
      </c>
      <c r="C1036" s="51" t="s">
        <v>4164</v>
      </c>
      <c r="D1036" s="72">
        <v>16</v>
      </c>
      <c r="E1036" s="24">
        <v>12</v>
      </c>
      <c r="F1036" s="84" t="s">
        <v>5427</v>
      </c>
      <c r="G1036" s="141">
        <v>2551562</v>
      </c>
      <c r="H1036" s="51">
        <v>25.63</v>
      </c>
      <c r="I1036" s="51">
        <f t="shared" si="20"/>
        <v>2.1358333333333333</v>
      </c>
    </row>
    <row r="1037" spans="1:9" ht="39.6" x14ac:dyDescent="0.25">
      <c r="A1037" s="84" t="s">
        <v>5975</v>
      </c>
      <c r="B1037" s="66" t="s">
        <v>2451</v>
      </c>
      <c r="C1037" s="51" t="s">
        <v>4165</v>
      </c>
      <c r="D1037" s="72">
        <v>4145</v>
      </c>
      <c r="E1037" s="24">
        <v>12</v>
      </c>
      <c r="F1037" s="84" t="s">
        <v>5427</v>
      </c>
      <c r="G1037" s="141">
        <v>2551050</v>
      </c>
      <c r="H1037" s="51">
        <v>26.72</v>
      </c>
      <c r="I1037" s="51">
        <f t="shared" si="20"/>
        <v>2.2266666666666666</v>
      </c>
    </row>
    <row r="1038" spans="1:9" ht="158.4" x14ac:dyDescent="0.25">
      <c r="A1038" s="84" t="s">
        <v>5976</v>
      </c>
      <c r="B1038" s="84" t="s">
        <v>2594</v>
      </c>
      <c r="C1038" s="51" t="s">
        <v>4165</v>
      </c>
      <c r="D1038" s="72">
        <v>4143</v>
      </c>
      <c r="E1038" s="24">
        <v>12</v>
      </c>
      <c r="F1038" s="84" t="s">
        <v>5427</v>
      </c>
      <c r="G1038" s="141">
        <v>2554143</v>
      </c>
      <c r="H1038" s="51">
        <v>37.32</v>
      </c>
      <c r="I1038" s="51">
        <f t="shared" si="20"/>
        <v>3.11</v>
      </c>
    </row>
    <row r="1039" spans="1:9" ht="66" x14ac:dyDescent="0.25">
      <c r="A1039" s="84" t="s">
        <v>5977</v>
      </c>
      <c r="B1039" s="85" t="s">
        <v>349</v>
      </c>
      <c r="C1039" s="51" t="s">
        <v>4166</v>
      </c>
      <c r="D1039" s="72">
        <v>635040</v>
      </c>
      <c r="E1039" s="24">
        <v>32</v>
      </c>
      <c r="F1039" s="84" t="s">
        <v>5377</v>
      </c>
      <c r="G1039" s="141">
        <v>9390675</v>
      </c>
      <c r="H1039" s="51">
        <v>47.63</v>
      </c>
      <c r="I1039" s="51">
        <f t="shared" si="20"/>
        <v>1.4884375000000001</v>
      </c>
    </row>
    <row r="1040" spans="1:9" ht="66" x14ac:dyDescent="0.25">
      <c r="A1040" s="84" t="s">
        <v>5978</v>
      </c>
      <c r="B1040" s="85" t="s">
        <v>19</v>
      </c>
      <c r="C1040" s="51" t="s">
        <v>4166</v>
      </c>
      <c r="D1040" s="72">
        <v>608040</v>
      </c>
      <c r="E1040" s="24">
        <v>32</v>
      </c>
      <c r="F1040" s="84" t="s">
        <v>5377</v>
      </c>
      <c r="G1040" s="141">
        <v>9085434</v>
      </c>
      <c r="H1040" s="51">
        <v>38.159999999999997</v>
      </c>
      <c r="I1040" s="51">
        <f t="shared" si="20"/>
        <v>1.1924999999999999</v>
      </c>
    </row>
    <row r="1041" spans="1:9" ht="66" x14ac:dyDescent="0.25">
      <c r="A1041" s="84" t="s">
        <v>5979</v>
      </c>
      <c r="B1041" s="85" t="s">
        <v>20</v>
      </c>
      <c r="C1041" s="51" t="s">
        <v>4166</v>
      </c>
      <c r="D1041" s="72">
        <v>606580</v>
      </c>
      <c r="E1041" s="24">
        <v>16</v>
      </c>
      <c r="F1041" s="84" t="s">
        <v>5351</v>
      </c>
      <c r="G1041" s="141">
        <v>9086265</v>
      </c>
      <c r="H1041" s="51">
        <v>28.58</v>
      </c>
      <c r="I1041" s="51">
        <f t="shared" si="20"/>
        <v>1.7862499999999999</v>
      </c>
    </row>
    <row r="1042" spans="1:9" ht="26.4" x14ac:dyDescent="0.25">
      <c r="A1042" s="84" t="s">
        <v>5980</v>
      </c>
      <c r="B1042" s="85" t="s">
        <v>21</v>
      </c>
      <c r="C1042" s="51" t="s">
        <v>4167</v>
      </c>
      <c r="D1042" s="72">
        <v>56005</v>
      </c>
      <c r="E1042" s="24">
        <v>1</v>
      </c>
      <c r="F1042" s="84" t="s">
        <v>5203</v>
      </c>
      <c r="G1042" s="141">
        <v>6181127</v>
      </c>
      <c r="H1042" s="51">
        <v>4.0199999999999996</v>
      </c>
      <c r="I1042" s="51">
        <f t="shared" si="20"/>
        <v>4.0199999999999996</v>
      </c>
    </row>
    <row r="1043" spans="1:9" ht="39.6" x14ac:dyDescent="0.25">
      <c r="A1043" s="84" t="s">
        <v>5981</v>
      </c>
      <c r="B1043" s="84" t="s">
        <v>4427</v>
      </c>
      <c r="C1043" s="51" t="s">
        <v>4168</v>
      </c>
      <c r="D1043" s="72">
        <v>49835</v>
      </c>
      <c r="E1043" s="24">
        <v>24</v>
      </c>
      <c r="F1043" s="84" t="s">
        <v>5181</v>
      </c>
      <c r="G1043" s="141">
        <v>6186209</v>
      </c>
      <c r="H1043" s="51">
        <v>31.93</v>
      </c>
      <c r="I1043" s="51">
        <f t="shared" si="20"/>
        <v>1.3304166666666666</v>
      </c>
    </row>
    <row r="1044" spans="1:9" ht="66" x14ac:dyDescent="0.25">
      <c r="A1044" s="84" t="s">
        <v>5982</v>
      </c>
      <c r="B1044" s="84" t="s">
        <v>2564</v>
      </c>
      <c r="C1044" s="51" t="s">
        <v>4142</v>
      </c>
      <c r="D1044" s="72">
        <v>13120</v>
      </c>
      <c r="E1044" s="24">
        <v>6</v>
      </c>
      <c r="F1044" s="84" t="s">
        <v>5480</v>
      </c>
      <c r="G1044" s="141">
        <v>8081119</v>
      </c>
      <c r="H1044" s="51">
        <v>17.73</v>
      </c>
      <c r="I1044" s="51">
        <f t="shared" si="20"/>
        <v>2.9550000000000001</v>
      </c>
    </row>
    <row r="1045" spans="1:9" ht="39.6" x14ac:dyDescent="0.25">
      <c r="A1045" s="84" t="s">
        <v>5983</v>
      </c>
      <c r="B1045" s="84" t="s">
        <v>2580</v>
      </c>
      <c r="C1045" s="51" t="s">
        <v>4150</v>
      </c>
      <c r="D1045" s="72">
        <v>14150</v>
      </c>
      <c r="E1045" s="24">
        <v>6</v>
      </c>
      <c r="F1045" s="84" t="s">
        <v>5485</v>
      </c>
      <c r="G1045" s="141">
        <v>8034052</v>
      </c>
      <c r="H1045" s="51">
        <v>24.21</v>
      </c>
      <c r="I1045" s="51">
        <f t="shared" si="20"/>
        <v>4.0350000000000001</v>
      </c>
    </row>
    <row r="1046" spans="1:9" ht="26.4" x14ac:dyDescent="0.25">
      <c r="A1046" s="84" t="s">
        <v>5984</v>
      </c>
      <c r="B1046" s="85" t="s">
        <v>22</v>
      </c>
      <c r="C1046" s="51" t="s">
        <v>4169</v>
      </c>
      <c r="D1046" s="72">
        <v>54180</v>
      </c>
      <c r="E1046" s="24">
        <v>1</v>
      </c>
      <c r="F1046" s="84" t="s">
        <v>5479</v>
      </c>
      <c r="G1046" s="141">
        <v>6181093</v>
      </c>
      <c r="H1046" s="51">
        <v>6.61</v>
      </c>
      <c r="I1046" s="51">
        <f t="shared" si="20"/>
        <v>6.61</v>
      </c>
    </row>
    <row r="1047" spans="1:9" ht="26.4" x14ac:dyDescent="0.25">
      <c r="A1047" s="84" t="s">
        <v>5985</v>
      </c>
      <c r="B1047" s="85" t="s">
        <v>23</v>
      </c>
      <c r="C1047" s="51" t="s">
        <v>4167</v>
      </c>
      <c r="D1047" s="72">
        <v>206105</v>
      </c>
      <c r="E1047" s="24">
        <v>1</v>
      </c>
      <c r="F1047" s="84" t="s">
        <v>5357</v>
      </c>
      <c r="G1047" s="141">
        <v>4446571</v>
      </c>
      <c r="H1047" s="51">
        <v>19.850000000000001</v>
      </c>
      <c r="I1047" s="51">
        <f t="shared" si="20"/>
        <v>19.850000000000001</v>
      </c>
    </row>
    <row r="1048" spans="1:9" ht="26.4" x14ac:dyDescent="0.25">
      <c r="A1048" s="84" t="s">
        <v>5986</v>
      </c>
      <c r="B1048" s="85" t="s">
        <v>24</v>
      </c>
      <c r="C1048" s="51" t="s">
        <v>4169</v>
      </c>
      <c r="D1048" s="72">
        <v>54240</v>
      </c>
      <c r="E1048" s="24">
        <v>1</v>
      </c>
      <c r="F1048" s="84" t="s">
        <v>5341</v>
      </c>
      <c r="G1048" s="141">
        <v>6183123</v>
      </c>
      <c r="H1048" s="51">
        <v>19.14</v>
      </c>
      <c r="I1048" s="51">
        <f t="shared" si="20"/>
        <v>19.14</v>
      </c>
    </row>
    <row r="1049" spans="1:9" ht="26.4" x14ac:dyDescent="0.25">
      <c r="A1049" s="84" t="s">
        <v>5987</v>
      </c>
      <c r="B1049" s="85" t="s">
        <v>25</v>
      </c>
      <c r="C1049" s="51" t="s">
        <v>4167</v>
      </c>
      <c r="D1049" s="72">
        <v>234009</v>
      </c>
      <c r="E1049" s="24">
        <v>1</v>
      </c>
      <c r="F1049" s="84" t="s">
        <v>5490</v>
      </c>
      <c r="G1049" s="141">
        <v>6181176</v>
      </c>
      <c r="H1049" s="51">
        <v>5.2</v>
      </c>
      <c r="I1049" s="51">
        <f t="shared" si="20"/>
        <v>5.2</v>
      </c>
    </row>
    <row r="1050" spans="1:9" ht="26.4" x14ac:dyDescent="0.25">
      <c r="A1050" s="84" t="s">
        <v>5988</v>
      </c>
      <c r="B1050" s="85" t="s">
        <v>26</v>
      </c>
      <c r="C1050" s="51" t="s">
        <v>4167</v>
      </c>
      <c r="D1050" s="72">
        <v>236005</v>
      </c>
      <c r="E1050" s="24">
        <v>1</v>
      </c>
      <c r="F1050" s="84" t="s">
        <v>5174</v>
      </c>
      <c r="G1050" s="141">
        <v>4442133</v>
      </c>
      <c r="H1050" s="51">
        <v>17.48</v>
      </c>
      <c r="I1050" s="51">
        <f t="shared" si="20"/>
        <v>17.48</v>
      </c>
    </row>
    <row r="1051" spans="1:9" ht="26.4" x14ac:dyDescent="0.25">
      <c r="A1051" s="84" t="s">
        <v>5989</v>
      </c>
      <c r="B1051" s="85" t="s">
        <v>27</v>
      </c>
      <c r="C1051" s="51" t="s">
        <v>4169</v>
      </c>
      <c r="D1051" s="72">
        <v>54260</v>
      </c>
      <c r="E1051" s="24">
        <v>1</v>
      </c>
      <c r="F1051" s="84" t="s">
        <v>5491</v>
      </c>
      <c r="G1051" s="141">
        <v>6183073</v>
      </c>
      <c r="H1051" s="51">
        <v>14.5</v>
      </c>
      <c r="I1051" s="51">
        <f t="shared" si="20"/>
        <v>14.5</v>
      </c>
    </row>
    <row r="1052" spans="1:9" ht="26.4" x14ac:dyDescent="0.25">
      <c r="A1052" s="84" t="s">
        <v>5990</v>
      </c>
      <c r="B1052" s="85" t="s">
        <v>28</v>
      </c>
      <c r="C1052" s="51" t="s">
        <v>4167</v>
      </c>
      <c r="D1052" s="72">
        <v>295010</v>
      </c>
      <c r="E1052" s="24">
        <v>1</v>
      </c>
      <c r="F1052" s="84" t="s">
        <v>5174</v>
      </c>
      <c r="G1052" s="141">
        <v>4449872</v>
      </c>
      <c r="H1052" s="51">
        <v>21.85</v>
      </c>
      <c r="I1052" s="51">
        <f t="shared" ref="I1052:I1115" si="21">H1052/$E1052</f>
        <v>21.85</v>
      </c>
    </row>
    <row r="1053" spans="1:9" x14ac:dyDescent="0.25">
      <c r="A1053" s="84" t="s">
        <v>5991</v>
      </c>
      <c r="B1053" s="84" t="s">
        <v>827</v>
      </c>
      <c r="C1053" s="51" t="s">
        <v>4169</v>
      </c>
      <c r="D1053" s="72">
        <v>54315</v>
      </c>
      <c r="E1053" s="24">
        <v>1</v>
      </c>
      <c r="F1053" s="84" t="s">
        <v>5205</v>
      </c>
      <c r="G1053" s="141">
        <v>6184030</v>
      </c>
      <c r="H1053" s="51">
        <v>8.68</v>
      </c>
      <c r="I1053" s="51">
        <f t="shared" si="21"/>
        <v>8.68</v>
      </c>
    </row>
    <row r="1054" spans="1:9" ht="26.4" x14ac:dyDescent="0.25">
      <c r="A1054" s="84" t="s">
        <v>5992</v>
      </c>
      <c r="B1054" s="84" t="s">
        <v>830</v>
      </c>
      <c r="C1054" s="51" t="s">
        <v>4170</v>
      </c>
      <c r="D1054" s="72">
        <v>57150</v>
      </c>
      <c r="E1054" s="24">
        <v>1</v>
      </c>
      <c r="F1054" s="84" t="s">
        <v>5483</v>
      </c>
      <c r="G1054" s="141">
        <v>6185086</v>
      </c>
      <c r="H1054" s="51">
        <v>7.42</v>
      </c>
      <c r="I1054" s="51">
        <f t="shared" si="21"/>
        <v>7.42</v>
      </c>
    </row>
    <row r="1055" spans="1:9" x14ac:dyDescent="0.25">
      <c r="A1055" s="84" t="s">
        <v>5993</v>
      </c>
      <c r="B1055" s="84" t="s">
        <v>828</v>
      </c>
      <c r="C1055" s="51" t="s">
        <v>4171</v>
      </c>
      <c r="D1055" s="72">
        <v>827</v>
      </c>
      <c r="E1055" s="24">
        <v>1</v>
      </c>
      <c r="F1055" s="84" t="s">
        <v>5341</v>
      </c>
      <c r="G1055" s="141">
        <v>6184097</v>
      </c>
      <c r="H1055" s="51">
        <v>6.91</v>
      </c>
      <c r="I1055" s="51">
        <f t="shared" si="21"/>
        <v>6.91</v>
      </c>
    </row>
    <row r="1056" spans="1:9" ht="26.4" x14ac:dyDescent="0.25">
      <c r="A1056" s="84" t="s">
        <v>5994</v>
      </c>
      <c r="B1056" s="85" t="s">
        <v>29</v>
      </c>
      <c r="C1056" s="51" t="s">
        <v>4170</v>
      </c>
      <c r="D1056" s="72">
        <v>57250</v>
      </c>
      <c r="E1056" s="24">
        <v>1</v>
      </c>
      <c r="F1056" s="84" t="s">
        <v>5183</v>
      </c>
      <c r="G1056" s="141">
        <v>6182216</v>
      </c>
      <c r="H1056" s="51">
        <v>27.94</v>
      </c>
      <c r="I1056" s="51">
        <f t="shared" si="21"/>
        <v>27.94</v>
      </c>
    </row>
    <row r="1057" spans="1:9" ht="26.4" x14ac:dyDescent="0.25">
      <c r="A1057" s="84" t="s">
        <v>5995</v>
      </c>
      <c r="B1057" s="85" t="s">
        <v>30</v>
      </c>
      <c r="C1057" s="51" t="s">
        <v>4170</v>
      </c>
      <c r="D1057" s="72">
        <v>57075</v>
      </c>
      <c r="E1057" s="24">
        <v>1</v>
      </c>
      <c r="F1057" s="84" t="s">
        <v>5486</v>
      </c>
      <c r="G1057" s="141">
        <v>6184113</v>
      </c>
      <c r="H1057" s="51">
        <v>7.1</v>
      </c>
      <c r="I1057" s="51">
        <f t="shared" si="21"/>
        <v>7.1</v>
      </c>
    </row>
    <row r="1058" spans="1:9" ht="26.4" x14ac:dyDescent="0.25">
      <c r="A1058" s="84" t="s">
        <v>5996</v>
      </c>
      <c r="B1058" s="85" t="s">
        <v>31</v>
      </c>
      <c r="C1058" s="51" t="s">
        <v>4170</v>
      </c>
      <c r="D1058" s="72">
        <v>57350</v>
      </c>
      <c r="E1058" s="24">
        <v>1</v>
      </c>
      <c r="F1058" s="84" t="s">
        <v>5357</v>
      </c>
      <c r="G1058" s="141">
        <v>6182232</v>
      </c>
      <c r="H1058" s="51">
        <v>29.68</v>
      </c>
      <c r="I1058" s="51">
        <f t="shared" si="21"/>
        <v>29.68</v>
      </c>
    </row>
    <row r="1059" spans="1:9" x14ac:dyDescent="0.25">
      <c r="A1059" s="84" t="s">
        <v>5997</v>
      </c>
      <c r="B1059" s="84" t="s">
        <v>839</v>
      </c>
      <c r="C1059" s="51" t="s">
        <v>4169</v>
      </c>
      <c r="D1059" s="72">
        <v>54340</v>
      </c>
      <c r="E1059" s="24">
        <v>1</v>
      </c>
      <c r="F1059" s="84" t="s">
        <v>5382</v>
      </c>
      <c r="G1059" s="141">
        <v>6184212</v>
      </c>
      <c r="H1059" s="51">
        <v>9.58</v>
      </c>
      <c r="I1059" s="51">
        <f t="shared" si="21"/>
        <v>9.58</v>
      </c>
    </row>
    <row r="1060" spans="1:9" ht="39.6" x14ac:dyDescent="0.25">
      <c r="A1060" s="84" t="s">
        <v>5998</v>
      </c>
      <c r="B1060" s="85" t="s">
        <v>32</v>
      </c>
      <c r="C1060" s="51" t="s">
        <v>4169</v>
      </c>
      <c r="D1060" s="72">
        <v>54440</v>
      </c>
      <c r="E1060" s="24">
        <v>1</v>
      </c>
      <c r="F1060" s="84" t="s">
        <v>5194</v>
      </c>
      <c r="G1060" s="141">
        <v>6184410</v>
      </c>
      <c r="H1060" s="51">
        <v>5.41</v>
      </c>
      <c r="I1060" s="51">
        <f t="shared" si="21"/>
        <v>5.41</v>
      </c>
    </row>
    <row r="1061" spans="1:9" ht="26.4" x14ac:dyDescent="0.25">
      <c r="A1061" s="84" t="s">
        <v>5999</v>
      </c>
      <c r="B1061" s="85" t="s">
        <v>33</v>
      </c>
      <c r="C1061" s="51" t="s">
        <v>4169</v>
      </c>
      <c r="D1061" s="72">
        <v>54510</v>
      </c>
      <c r="E1061" s="24">
        <v>1</v>
      </c>
      <c r="F1061" s="84" t="s">
        <v>5483</v>
      </c>
      <c r="G1061" s="141">
        <v>6184444</v>
      </c>
      <c r="H1061" s="51">
        <v>4.4400000000000004</v>
      </c>
      <c r="I1061" s="51">
        <f t="shared" si="21"/>
        <v>4.4400000000000004</v>
      </c>
    </row>
    <row r="1062" spans="1:9" ht="26.4" x14ac:dyDescent="0.25">
      <c r="A1062" s="84" t="s">
        <v>6000</v>
      </c>
      <c r="B1062" s="85" t="s">
        <v>34</v>
      </c>
      <c r="C1062" s="51" t="s">
        <v>4169</v>
      </c>
      <c r="D1062" s="72">
        <v>54530</v>
      </c>
      <c r="E1062" s="24">
        <v>1</v>
      </c>
      <c r="F1062" s="84" t="s">
        <v>5341</v>
      </c>
      <c r="G1062" s="141">
        <v>6184501</v>
      </c>
      <c r="H1062" s="51">
        <v>12.63</v>
      </c>
      <c r="I1062" s="51">
        <f t="shared" si="21"/>
        <v>12.63</v>
      </c>
    </row>
    <row r="1063" spans="1:9" ht="26.4" x14ac:dyDescent="0.25">
      <c r="A1063" s="84" t="s">
        <v>6001</v>
      </c>
      <c r="B1063" s="85" t="s">
        <v>35</v>
      </c>
      <c r="C1063" s="51" t="s">
        <v>4170</v>
      </c>
      <c r="D1063" s="72">
        <v>57120</v>
      </c>
      <c r="E1063" s="24">
        <v>1</v>
      </c>
      <c r="F1063" s="84" t="s">
        <v>5479</v>
      </c>
      <c r="G1063" s="141">
        <v>6182208</v>
      </c>
      <c r="H1063" s="51">
        <v>5.04</v>
      </c>
      <c r="I1063" s="51">
        <f t="shared" si="21"/>
        <v>5.04</v>
      </c>
    </row>
    <row r="1064" spans="1:9" ht="26.4" x14ac:dyDescent="0.25">
      <c r="A1064" s="84" t="s">
        <v>6002</v>
      </c>
      <c r="B1064" s="85" t="s">
        <v>54</v>
      </c>
      <c r="C1064" s="51" t="s">
        <v>4169</v>
      </c>
      <c r="D1064" s="72">
        <v>56045</v>
      </c>
      <c r="E1064" s="24">
        <v>15</v>
      </c>
      <c r="F1064" s="84" t="s">
        <v>5492</v>
      </c>
      <c r="G1064" s="141">
        <v>6184641</v>
      </c>
      <c r="H1064" s="51">
        <v>52.11</v>
      </c>
      <c r="I1064" s="51">
        <f t="shared" si="21"/>
        <v>3.4739999999999998</v>
      </c>
    </row>
    <row r="1065" spans="1:9" ht="26.4" x14ac:dyDescent="0.25">
      <c r="A1065" s="84" t="s">
        <v>6003</v>
      </c>
      <c r="B1065" s="85" t="s">
        <v>351</v>
      </c>
      <c r="C1065" s="51" t="s">
        <v>4167</v>
      </c>
      <c r="D1065" s="72">
        <v>688008</v>
      </c>
      <c r="E1065" s="24">
        <v>1</v>
      </c>
      <c r="F1065" s="84" t="s">
        <v>5444</v>
      </c>
      <c r="G1065" s="141">
        <v>6181226</v>
      </c>
      <c r="H1065" s="51">
        <v>5.76</v>
      </c>
      <c r="I1065" s="51">
        <f t="shared" si="21"/>
        <v>5.76</v>
      </c>
    </row>
    <row r="1066" spans="1:9" ht="26.4" x14ac:dyDescent="0.25">
      <c r="A1066" s="84" t="s">
        <v>6004</v>
      </c>
      <c r="B1066" s="85" t="s">
        <v>352</v>
      </c>
      <c r="C1066" s="51" t="s">
        <v>4170</v>
      </c>
      <c r="D1066" s="72">
        <v>57130</v>
      </c>
      <c r="E1066" s="24">
        <v>1</v>
      </c>
      <c r="F1066" s="84" t="s">
        <v>5341</v>
      </c>
      <c r="G1066" s="141">
        <v>6185045</v>
      </c>
      <c r="H1066" s="51">
        <v>5.55</v>
      </c>
      <c r="I1066" s="51">
        <f t="shared" si="21"/>
        <v>5.55</v>
      </c>
    </row>
    <row r="1067" spans="1:9" ht="26.4" x14ac:dyDescent="0.25">
      <c r="A1067" s="84" t="s">
        <v>6005</v>
      </c>
      <c r="B1067" s="85" t="s">
        <v>1572</v>
      </c>
      <c r="C1067" s="51" t="s">
        <v>4172</v>
      </c>
      <c r="D1067" s="72">
        <v>57265</v>
      </c>
      <c r="E1067" s="24">
        <v>1</v>
      </c>
      <c r="F1067" s="84" t="s">
        <v>5493</v>
      </c>
      <c r="G1067" s="141">
        <v>6174528</v>
      </c>
      <c r="H1067" s="51">
        <v>9.42</v>
      </c>
      <c r="I1067" s="51">
        <f t="shared" si="21"/>
        <v>9.42</v>
      </c>
    </row>
    <row r="1068" spans="1:9" ht="26.4" x14ac:dyDescent="0.25">
      <c r="A1068" s="84" t="s">
        <v>6006</v>
      </c>
      <c r="B1068" s="84" t="s">
        <v>837</v>
      </c>
      <c r="C1068" s="51" t="s">
        <v>4169</v>
      </c>
      <c r="D1068" s="72">
        <v>54120</v>
      </c>
      <c r="E1068" s="24">
        <v>1</v>
      </c>
      <c r="F1068" s="84" t="s">
        <v>5341</v>
      </c>
      <c r="G1068" s="141">
        <v>6171086</v>
      </c>
      <c r="H1068" s="51">
        <v>6.55</v>
      </c>
      <c r="I1068" s="51">
        <f t="shared" si="21"/>
        <v>6.55</v>
      </c>
    </row>
    <row r="1069" spans="1:9" ht="39.6" x14ac:dyDescent="0.25">
      <c r="A1069" s="84" t="s">
        <v>6007</v>
      </c>
      <c r="B1069" s="85" t="s">
        <v>353</v>
      </c>
      <c r="C1069" s="51" t="s">
        <v>4167</v>
      </c>
      <c r="D1069" s="72">
        <v>716002</v>
      </c>
      <c r="E1069" s="24">
        <v>1</v>
      </c>
      <c r="F1069" s="84" t="s">
        <v>5494</v>
      </c>
      <c r="G1069" s="141">
        <v>4448791</v>
      </c>
      <c r="H1069" s="51">
        <v>30.27</v>
      </c>
      <c r="I1069" s="51">
        <f t="shared" si="21"/>
        <v>30.27</v>
      </c>
    </row>
    <row r="1070" spans="1:9" ht="39.6" x14ac:dyDescent="0.25">
      <c r="A1070" s="84" t="s">
        <v>6008</v>
      </c>
      <c r="B1070" s="84" t="s">
        <v>2533</v>
      </c>
      <c r="C1070" s="51" t="s">
        <v>4148</v>
      </c>
      <c r="D1070" s="72">
        <v>423</v>
      </c>
      <c r="E1070" s="24">
        <v>25</v>
      </c>
      <c r="F1070" s="84" t="s">
        <v>5257</v>
      </c>
      <c r="G1070" s="141">
        <v>6313043</v>
      </c>
      <c r="H1070" s="51">
        <v>4.75</v>
      </c>
      <c r="I1070" s="51">
        <f t="shared" si="21"/>
        <v>0.19</v>
      </c>
    </row>
    <row r="1071" spans="1:9" ht="26.4" x14ac:dyDescent="0.25">
      <c r="A1071" s="84" t="s">
        <v>6009</v>
      </c>
      <c r="B1071" s="84" t="s">
        <v>825</v>
      </c>
      <c r="C1071" s="51" t="s">
        <v>4169</v>
      </c>
      <c r="D1071" s="72">
        <v>54190</v>
      </c>
      <c r="E1071" s="24">
        <v>1</v>
      </c>
      <c r="F1071" s="84" t="s">
        <v>5270</v>
      </c>
      <c r="G1071" s="141">
        <v>6182067</v>
      </c>
      <c r="H1071" s="51">
        <v>4.1399999999999997</v>
      </c>
      <c r="I1071" s="51">
        <f t="shared" si="21"/>
        <v>4.1399999999999997</v>
      </c>
    </row>
    <row r="1072" spans="1:9" ht="39.6" x14ac:dyDescent="0.25">
      <c r="A1072" s="84" t="s">
        <v>6010</v>
      </c>
      <c r="B1072" s="84" t="s">
        <v>2534</v>
      </c>
      <c r="C1072" s="51" t="s">
        <v>4167</v>
      </c>
      <c r="D1072" s="72">
        <v>956006</v>
      </c>
      <c r="E1072" s="24">
        <v>1</v>
      </c>
      <c r="F1072" s="84" t="s">
        <v>5444</v>
      </c>
      <c r="G1072" s="141">
        <v>6181291</v>
      </c>
      <c r="H1072" s="51">
        <v>5.61</v>
      </c>
      <c r="I1072" s="51">
        <f t="shared" si="21"/>
        <v>5.61</v>
      </c>
    </row>
    <row r="1073" spans="1:9" ht="26.4" x14ac:dyDescent="0.25">
      <c r="A1073" s="84" t="s">
        <v>6011</v>
      </c>
      <c r="B1073" s="85" t="s">
        <v>354</v>
      </c>
      <c r="C1073" s="51" t="s">
        <v>4167</v>
      </c>
      <c r="D1073" s="72">
        <v>836008</v>
      </c>
      <c r="E1073" s="24">
        <v>1</v>
      </c>
      <c r="F1073" s="84" t="s">
        <v>5341</v>
      </c>
      <c r="G1073" s="141">
        <v>4449542</v>
      </c>
      <c r="H1073" s="51">
        <v>5.17</v>
      </c>
      <c r="I1073" s="51">
        <f t="shared" si="21"/>
        <v>5.17</v>
      </c>
    </row>
    <row r="1074" spans="1:9" ht="26.4" x14ac:dyDescent="0.25">
      <c r="A1074" s="84" t="s">
        <v>6012</v>
      </c>
      <c r="B1074" s="85" t="s">
        <v>355</v>
      </c>
      <c r="C1074" s="51" t="s">
        <v>4169</v>
      </c>
      <c r="D1074" s="72">
        <v>54800</v>
      </c>
      <c r="E1074" s="24">
        <v>1</v>
      </c>
      <c r="F1074" s="84" t="s">
        <v>5454</v>
      </c>
      <c r="G1074" s="141">
        <v>6185409</v>
      </c>
      <c r="H1074" s="51">
        <v>7.98</v>
      </c>
      <c r="I1074" s="51">
        <f t="shared" si="21"/>
        <v>7.98</v>
      </c>
    </row>
    <row r="1075" spans="1:9" x14ac:dyDescent="0.25">
      <c r="A1075" s="84" t="s">
        <v>6013</v>
      </c>
      <c r="B1075" s="84" t="s">
        <v>826</v>
      </c>
      <c r="C1075" s="51" t="s">
        <v>4169</v>
      </c>
      <c r="D1075" s="72">
        <v>54227</v>
      </c>
      <c r="E1075" s="24">
        <v>1</v>
      </c>
      <c r="F1075" s="84" t="s">
        <v>5181</v>
      </c>
      <c r="G1075" s="141">
        <v>6182075</v>
      </c>
      <c r="H1075" s="51">
        <v>11.51</v>
      </c>
      <c r="I1075" s="51">
        <f t="shared" si="21"/>
        <v>11.51</v>
      </c>
    </row>
    <row r="1076" spans="1:9" ht="26.4" x14ac:dyDescent="0.25">
      <c r="A1076" s="84" t="s">
        <v>6014</v>
      </c>
      <c r="B1076" s="85" t="s">
        <v>138</v>
      </c>
      <c r="C1076" s="51" t="s">
        <v>4169</v>
      </c>
      <c r="D1076" s="72">
        <v>54830</v>
      </c>
      <c r="E1076" s="24">
        <v>1</v>
      </c>
      <c r="F1076" s="84" t="s">
        <v>5495</v>
      </c>
      <c r="G1076" s="141">
        <v>6185417</v>
      </c>
      <c r="H1076" s="51">
        <v>6.26</v>
      </c>
      <c r="I1076" s="51">
        <f t="shared" si="21"/>
        <v>6.26</v>
      </c>
    </row>
    <row r="1077" spans="1:9" ht="26.4" x14ac:dyDescent="0.25">
      <c r="A1077" s="84" t="s">
        <v>6015</v>
      </c>
      <c r="B1077" s="85" t="s">
        <v>413</v>
      </c>
      <c r="C1077" s="51" t="s">
        <v>4169</v>
      </c>
      <c r="D1077" s="72">
        <v>9788</v>
      </c>
      <c r="E1077" s="24">
        <v>5</v>
      </c>
      <c r="F1077" s="84" t="s">
        <v>5174</v>
      </c>
      <c r="G1077" s="141">
        <v>6191233</v>
      </c>
      <c r="H1077" s="51">
        <v>10.119999999999999</v>
      </c>
      <c r="I1077" s="51">
        <f t="shared" si="21"/>
        <v>2.024</v>
      </c>
    </row>
    <row r="1078" spans="1:9" ht="26.4" x14ac:dyDescent="0.25">
      <c r="A1078" s="84" t="s">
        <v>6016</v>
      </c>
      <c r="B1078" s="84" t="s">
        <v>831</v>
      </c>
      <c r="C1078" s="51" t="s">
        <v>4169</v>
      </c>
      <c r="D1078" s="72">
        <v>10350</v>
      </c>
      <c r="E1078" s="24">
        <v>1</v>
      </c>
      <c r="F1078" s="84" t="s">
        <v>5387</v>
      </c>
      <c r="G1078" s="141">
        <v>6187447</v>
      </c>
      <c r="H1078" s="51">
        <v>12.95</v>
      </c>
      <c r="I1078" s="51">
        <f t="shared" si="21"/>
        <v>12.95</v>
      </c>
    </row>
    <row r="1079" spans="1:9" ht="132" x14ac:dyDescent="0.25">
      <c r="A1079" s="84" t="s">
        <v>6017</v>
      </c>
      <c r="B1079" s="85" t="s">
        <v>65</v>
      </c>
      <c r="C1079" s="51" t="s">
        <v>4157</v>
      </c>
      <c r="D1079" s="72">
        <v>15100</v>
      </c>
      <c r="E1079" s="24">
        <v>6</v>
      </c>
      <c r="F1079" s="84" t="s">
        <v>5496</v>
      </c>
      <c r="G1079" s="141">
        <v>5997006</v>
      </c>
      <c r="H1079" s="51">
        <v>15.04</v>
      </c>
      <c r="I1079" s="51">
        <f t="shared" si="21"/>
        <v>2.5066666666666664</v>
      </c>
    </row>
    <row r="1080" spans="1:9" ht="39.6" x14ac:dyDescent="0.25">
      <c r="A1080" s="84" t="s">
        <v>6018</v>
      </c>
      <c r="B1080" s="85" t="s">
        <v>66</v>
      </c>
      <c r="C1080" s="51" t="s">
        <v>4169</v>
      </c>
      <c r="D1080" s="72">
        <v>59157</v>
      </c>
      <c r="E1080" s="24">
        <v>1</v>
      </c>
      <c r="F1080" s="84" t="s">
        <v>5354</v>
      </c>
      <c r="G1080" s="141">
        <v>6184105</v>
      </c>
      <c r="H1080" s="51">
        <v>11.02</v>
      </c>
      <c r="I1080" s="51">
        <f t="shared" si="21"/>
        <v>11.02</v>
      </c>
    </row>
    <row r="1081" spans="1:9" x14ac:dyDescent="0.25">
      <c r="A1081" s="84" t="s">
        <v>6019</v>
      </c>
      <c r="B1081" s="84" t="s">
        <v>829</v>
      </c>
      <c r="C1081" s="51" t="s">
        <v>4169</v>
      </c>
      <c r="D1081" s="72">
        <v>54570</v>
      </c>
      <c r="E1081" s="24">
        <v>1</v>
      </c>
      <c r="F1081" s="84" t="s">
        <v>5497</v>
      </c>
      <c r="G1081" s="141">
        <v>6184618</v>
      </c>
      <c r="H1081" s="51">
        <v>5.34</v>
      </c>
      <c r="I1081" s="51">
        <f t="shared" si="21"/>
        <v>5.34</v>
      </c>
    </row>
    <row r="1082" spans="1:9" ht="39.6" x14ac:dyDescent="0.25">
      <c r="A1082" s="84" t="s">
        <v>6020</v>
      </c>
      <c r="B1082" s="85" t="s">
        <v>67</v>
      </c>
      <c r="C1082" s="51" t="s">
        <v>4169</v>
      </c>
      <c r="D1082" s="72">
        <v>54405</v>
      </c>
      <c r="E1082" s="24">
        <v>1</v>
      </c>
      <c r="F1082" s="84" t="s">
        <v>5454</v>
      </c>
      <c r="G1082" s="141">
        <v>6184220</v>
      </c>
      <c r="H1082" s="51">
        <v>6.13</v>
      </c>
      <c r="I1082" s="51">
        <f t="shared" si="21"/>
        <v>6.13</v>
      </c>
    </row>
    <row r="1083" spans="1:9" x14ac:dyDescent="0.25">
      <c r="A1083" s="84" t="s">
        <v>6021</v>
      </c>
      <c r="B1083" s="84" t="s">
        <v>866</v>
      </c>
      <c r="C1083" s="51" t="s">
        <v>4169</v>
      </c>
      <c r="D1083" s="72">
        <v>55550</v>
      </c>
      <c r="E1083" s="24">
        <v>3</v>
      </c>
      <c r="F1083" s="84" t="s">
        <v>5345</v>
      </c>
      <c r="G1083" s="141">
        <v>6184675</v>
      </c>
      <c r="H1083" s="51">
        <v>16.2</v>
      </c>
      <c r="I1083" s="51">
        <f t="shared" si="21"/>
        <v>5.3999999999999995</v>
      </c>
    </row>
    <row r="1084" spans="1:9" ht="39.6" x14ac:dyDescent="0.25">
      <c r="A1084" s="84" t="s">
        <v>6022</v>
      </c>
      <c r="B1084" s="85" t="s">
        <v>68</v>
      </c>
      <c r="C1084" s="51" t="s">
        <v>4169</v>
      </c>
      <c r="D1084" s="72">
        <v>54415</v>
      </c>
      <c r="E1084" s="24">
        <v>1</v>
      </c>
      <c r="F1084" s="84" t="s">
        <v>5350</v>
      </c>
      <c r="G1084" s="141">
        <v>6184303</v>
      </c>
      <c r="H1084" s="51">
        <v>9.1199999999999992</v>
      </c>
      <c r="I1084" s="51">
        <f t="shared" si="21"/>
        <v>9.1199999999999992</v>
      </c>
    </row>
    <row r="1085" spans="1:9" ht="26.4" x14ac:dyDescent="0.25">
      <c r="A1085" s="84" t="s">
        <v>6023</v>
      </c>
      <c r="B1085" s="84" t="s">
        <v>824</v>
      </c>
      <c r="C1085" s="51" t="s">
        <v>4169</v>
      </c>
      <c r="D1085" s="72">
        <v>59165</v>
      </c>
      <c r="E1085" s="24">
        <v>1</v>
      </c>
      <c r="F1085" s="84" t="s">
        <v>5498</v>
      </c>
      <c r="G1085" s="141">
        <v>6181160</v>
      </c>
      <c r="H1085" s="51">
        <v>10.130000000000001</v>
      </c>
      <c r="I1085" s="51">
        <f t="shared" si="21"/>
        <v>10.130000000000001</v>
      </c>
    </row>
    <row r="1086" spans="1:9" ht="105.6" x14ac:dyDescent="0.25">
      <c r="A1086" s="84" t="s">
        <v>6024</v>
      </c>
      <c r="B1086" s="85" t="s">
        <v>69</v>
      </c>
      <c r="C1086" s="51" t="s">
        <v>4173</v>
      </c>
      <c r="D1086" s="72">
        <v>7079000100</v>
      </c>
      <c r="E1086" s="24">
        <v>6</v>
      </c>
      <c r="F1086" s="84" t="s">
        <v>5369</v>
      </c>
      <c r="G1086" s="141">
        <v>9650023</v>
      </c>
      <c r="H1086" s="51">
        <v>23.39</v>
      </c>
      <c r="I1086" s="51">
        <f t="shared" si="21"/>
        <v>3.8983333333333334</v>
      </c>
    </row>
    <row r="1087" spans="1:9" ht="26.4" x14ac:dyDescent="0.25">
      <c r="A1087" s="84" t="s">
        <v>6025</v>
      </c>
      <c r="B1087" s="66" t="s">
        <v>2462</v>
      </c>
      <c r="C1087" s="51" t="s">
        <v>4174</v>
      </c>
      <c r="D1087" s="72">
        <v>74444</v>
      </c>
      <c r="E1087" s="24">
        <v>6</v>
      </c>
      <c r="F1087" s="84" t="s">
        <v>5499</v>
      </c>
      <c r="G1087" s="141">
        <v>3304502</v>
      </c>
      <c r="H1087" s="51">
        <v>29.1</v>
      </c>
      <c r="I1087" s="51">
        <f t="shared" si="21"/>
        <v>4.8500000000000005</v>
      </c>
    </row>
    <row r="1088" spans="1:9" ht="26.4" x14ac:dyDescent="0.25">
      <c r="A1088" s="84" t="s">
        <v>6026</v>
      </c>
      <c r="B1088" s="85" t="s">
        <v>70</v>
      </c>
      <c r="C1088" s="51" t="s">
        <v>4157</v>
      </c>
      <c r="D1088" s="72" t="s">
        <v>4175</v>
      </c>
      <c r="E1088" s="24">
        <v>6</v>
      </c>
      <c r="F1088" s="84" t="s">
        <v>5500</v>
      </c>
      <c r="G1088" s="141">
        <v>3579001</v>
      </c>
      <c r="H1088" s="51">
        <v>14.62</v>
      </c>
      <c r="I1088" s="51">
        <f t="shared" si="21"/>
        <v>2.4366666666666665</v>
      </c>
    </row>
    <row r="1089" spans="1:9" ht="66" x14ac:dyDescent="0.25">
      <c r="A1089" s="84" t="s">
        <v>6027</v>
      </c>
      <c r="B1089" s="84" t="s">
        <v>2575</v>
      </c>
      <c r="C1089" s="51" t="s">
        <v>4157</v>
      </c>
      <c r="D1089" s="72" t="s">
        <v>4176</v>
      </c>
      <c r="E1089" s="24">
        <v>6</v>
      </c>
      <c r="F1089" s="84" t="s">
        <v>5501</v>
      </c>
      <c r="G1089" s="141">
        <v>5997008</v>
      </c>
      <c r="H1089" s="51">
        <v>13.45</v>
      </c>
      <c r="I1089" s="51">
        <f t="shared" si="21"/>
        <v>2.2416666666666667</v>
      </c>
    </row>
    <row r="1090" spans="1:9" ht="79.2" x14ac:dyDescent="0.25">
      <c r="A1090" s="84" t="s">
        <v>6028</v>
      </c>
      <c r="B1090" s="84" t="s">
        <v>2576</v>
      </c>
      <c r="C1090" s="51" t="s">
        <v>4157</v>
      </c>
      <c r="D1090" s="72" t="s">
        <v>4177</v>
      </c>
      <c r="E1090" s="24">
        <v>6</v>
      </c>
      <c r="F1090" s="84" t="s">
        <v>5502</v>
      </c>
      <c r="G1090" s="141">
        <v>5997004</v>
      </c>
      <c r="H1090" s="51">
        <v>15.39</v>
      </c>
      <c r="I1090" s="51">
        <f t="shared" si="21"/>
        <v>2.5649999999999999</v>
      </c>
    </row>
    <row r="1091" spans="1:9" ht="39.6" x14ac:dyDescent="0.25">
      <c r="A1091" s="84" t="s">
        <v>6029</v>
      </c>
      <c r="B1091" s="85" t="s">
        <v>71</v>
      </c>
      <c r="C1091" s="51" t="s">
        <v>3995</v>
      </c>
      <c r="D1091" s="72">
        <v>8209</v>
      </c>
      <c r="E1091" s="24">
        <v>6</v>
      </c>
      <c r="F1091" s="84" t="s">
        <v>5262</v>
      </c>
      <c r="G1091" s="141">
        <v>3579604</v>
      </c>
      <c r="H1091" s="51">
        <v>27.04</v>
      </c>
      <c r="I1091" s="51">
        <f t="shared" si="21"/>
        <v>4.5066666666666668</v>
      </c>
    </row>
    <row r="1092" spans="1:9" ht="92.4" x14ac:dyDescent="0.25">
      <c r="A1092" s="84" t="s">
        <v>6030</v>
      </c>
      <c r="B1092" s="85" t="s">
        <v>241</v>
      </c>
      <c r="C1092" s="51" t="s">
        <v>4157</v>
      </c>
      <c r="D1092" s="72" t="s">
        <v>4178</v>
      </c>
      <c r="E1092" s="24">
        <v>6</v>
      </c>
      <c r="F1092" s="84" t="s">
        <v>5503</v>
      </c>
      <c r="G1092" s="141">
        <v>5997007</v>
      </c>
      <c r="H1092" s="51">
        <v>9.68</v>
      </c>
      <c r="I1092" s="51">
        <f t="shared" si="21"/>
        <v>1.6133333333333333</v>
      </c>
    </row>
    <row r="1093" spans="1:9" ht="26.4" x14ac:dyDescent="0.25">
      <c r="A1093" s="84" t="s">
        <v>6031</v>
      </c>
      <c r="B1093" s="85" t="s">
        <v>72</v>
      </c>
      <c r="C1093" s="51" t="s">
        <v>4179</v>
      </c>
      <c r="D1093" s="72">
        <v>25332</v>
      </c>
      <c r="E1093" s="24">
        <v>2000</v>
      </c>
      <c r="F1093" s="84" t="s">
        <v>5400</v>
      </c>
      <c r="G1093" s="141">
        <v>8526014</v>
      </c>
      <c r="H1093" s="51">
        <v>12.42</v>
      </c>
      <c r="I1093" s="51">
        <f t="shared" si="21"/>
        <v>6.2100000000000002E-3</v>
      </c>
    </row>
    <row r="1094" spans="1:9" ht="66" x14ac:dyDescent="0.25">
      <c r="A1094" s="84" t="s">
        <v>6032</v>
      </c>
      <c r="B1094" s="85" t="s">
        <v>73</v>
      </c>
      <c r="C1094" s="51" t="s">
        <v>4180</v>
      </c>
      <c r="D1094" s="72">
        <v>408750</v>
      </c>
      <c r="E1094" s="24">
        <v>2000</v>
      </c>
      <c r="F1094" s="84" t="s">
        <v>5468</v>
      </c>
      <c r="G1094" s="141">
        <v>8568514</v>
      </c>
      <c r="H1094" s="51">
        <v>19.41</v>
      </c>
      <c r="I1094" s="51">
        <f t="shared" si="21"/>
        <v>9.7050000000000001E-3</v>
      </c>
    </row>
    <row r="1095" spans="1:9" ht="39.6" x14ac:dyDescent="0.25">
      <c r="A1095" s="84" t="s">
        <v>6033</v>
      </c>
      <c r="B1095" s="85" t="s">
        <v>74</v>
      </c>
      <c r="C1095" s="51" t="s">
        <v>3505</v>
      </c>
      <c r="D1095" s="72" t="s">
        <v>4181</v>
      </c>
      <c r="E1095" s="24">
        <v>4</v>
      </c>
      <c r="F1095" s="84" t="s">
        <v>4389</v>
      </c>
      <c r="G1095" s="141">
        <v>4673240</v>
      </c>
      <c r="H1095" s="51">
        <v>23.23</v>
      </c>
      <c r="I1095" s="51">
        <f t="shared" si="21"/>
        <v>5.8075000000000001</v>
      </c>
    </row>
    <row r="1096" spans="1:9" ht="52.8" x14ac:dyDescent="0.25">
      <c r="A1096" s="84" t="s">
        <v>6034</v>
      </c>
      <c r="B1096" s="85" t="s">
        <v>75</v>
      </c>
      <c r="C1096" s="51" t="s">
        <v>4182</v>
      </c>
      <c r="D1096" s="72">
        <v>10299</v>
      </c>
      <c r="E1096" s="24">
        <v>4</v>
      </c>
      <c r="F1096" s="84" t="s">
        <v>4389</v>
      </c>
      <c r="G1096" s="141">
        <v>4654547</v>
      </c>
      <c r="H1096" s="51">
        <v>21.64</v>
      </c>
      <c r="I1096" s="51">
        <f t="shared" si="21"/>
        <v>5.41</v>
      </c>
    </row>
    <row r="1097" spans="1:9" ht="39.6" x14ac:dyDescent="0.25">
      <c r="A1097" s="84" t="s">
        <v>6035</v>
      </c>
      <c r="B1097" s="61" t="s">
        <v>1026</v>
      </c>
      <c r="C1097" s="51" t="s">
        <v>4183</v>
      </c>
      <c r="D1097" s="72">
        <v>78000842</v>
      </c>
      <c r="E1097" s="24">
        <v>100</v>
      </c>
      <c r="F1097" s="84" t="s">
        <v>5193</v>
      </c>
      <c r="G1097" s="141">
        <v>4655585</v>
      </c>
      <c r="H1097" s="51">
        <v>7.74</v>
      </c>
      <c r="I1097" s="51">
        <f t="shared" si="21"/>
        <v>7.7399999999999997E-2</v>
      </c>
    </row>
    <row r="1098" spans="1:9" ht="52.8" x14ac:dyDescent="0.25">
      <c r="A1098" s="84" t="s">
        <v>6036</v>
      </c>
      <c r="B1098" s="85" t="s">
        <v>305</v>
      </c>
      <c r="C1098" s="51" t="s">
        <v>4183</v>
      </c>
      <c r="D1098" s="72">
        <v>78000849</v>
      </c>
      <c r="E1098" s="24">
        <v>200</v>
      </c>
      <c r="F1098" s="84" t="s">
        <v>5504</v>
      </c>
      <c r="G1098" s="141">
        <v>5225016</v>
      </c>
      <c r="H1098" s="51">
        <v>6.39</v>
      </c>
      <c r="I1098" s="51">
        <f t="shared" si="21"/>
        <v>3.1949999999999999E-2</v>
      </c>
    </row>
    <row r="1099" spans="1:9" ht="66" x14ac:dyDescent="0.25">
      <c r="A1099" s="84" t="s">
        <v>6037</v>
      </c>
      <c r="B1099" s="84" t="s">
        <v>2578</v>
      </c>
      <c r="C1099" s="51" t="s">
        <v>3478</v>
      </c>
      <c r="D1099" s="72">
        <v>78000358</v>
      </c>
      <c r="E1099" s="24">
        <v>500</v>
      </c>
      <c r="F1099" s="84" t="s">
        <v>5505</v>
      </c>
      <c r="G1099" s="141">
        <v>3372224</v>
      </c>
      <c r="H1099" s="51">
        <v>6.16</v>
      </c>
      <c r="I1099" s="51">
        <f t="shared" si="21"/>
        <v>1.2320000000000001E-2</v>
      </c>
    </row>
    <row r="1100" spans="1:9" ht="52.8" x14ac:dyDescent="0.25">
      <c r="A1100" s="84" t="s">
        <v>6038</v>
      </c>
      <c r="B1100" s="85" t="s">
        <v>307</v>
      </c>
      <c r="C1100" s="51" t="s">
        <v>4183</v>
      </c>
      <c r="D1100" s="72">
        <v>78000851</v>
      </c>
      <c r="E1100" s="24">
        <v>200</v>
      </c>
      <c r="F1100" s="84" t="s">
        <v>5504</v>
      </c>
      <c r="G1100" s="141">
        <v>3449634</v>
      </c>
      <c r="H1100" s="51">
        <v>7.02</v>
      </c>
      <c r="I1100" s="51">
        <f t="shared" si="21"/>
        <v>3.5099999999999999E-2</v>
      </c>
    </row>
    <row r="1101" spans="1:9" ht="39.6" x14ac:dyDescent="0.25">
      <c r="A1101" s="84" t="s">
        <v>6039</v>
      </c>
      <c r="B1101" s="84" t="s">
        <v>577</v>
      </c>
      <c r="C1101" s="51" t="s">
        <v>4183</v>
      </c>
      <c r="D1101" s="72">
        <v>78000847</v>
      </c>
      <c r="E1101" s="24">
        <v>200</v>
      </c>
      <c r="F1101" s="84" t="s">
        <v>5504</v>
      </c>
      <c r="G1101" s="141">
        <v>3394236</v>
      </c>
      <c r="H1101" s="51">
        <v>5.59</v>
      </c>
      <c r="I1101" s="51">
        <f t="shared" si="21"/>
        <v>2.7949999999999999E-2</v>
      </c>
    </row>
    <row r="1102" spans="1:9" ht="26.4" x14ac:dyDescent="0.25">
      <c r="A1102" s="84" t="s">
        <v>6040</v>
      </c>
      <c r="B1102" s="61" t="s">
        <v>1027</v>
      </c>
      <c r="C1102" s="51" t="s">
        <v>4184</v>
      </c>
      <c r="D1102" s="72">
        <v>78000373</v>
      </c>
      <c r="E1102" s="24">
        <v>100</v>
      </c>
      <c r="F1102" s="84" t="s">
        <v>5506</v>
      </c>
      <c r="G1102" s="141">
        <v>4655551</v>
      </c>
      <c r="H1102" s="51">
        <v>7.91</v>
      </c>
      <c r="I1102" s="51">
        <f t="shared" si="21"/>
        <v>7.9100000000000004E-2</v>
      </c>
    </row>
    <row r="1103" spans="1:9" ht="39.6" x14ac:dyDescent="0.25">
      <c r="A1103" s="84" t="s">
        <v>6041</v>
      </c>
      <c r="B1103" s="85" t="s">
        <v>76</v>
      </c>
      <c r="C1103" s="51" t="s">
        <v>3505</v>
      </c>
      <c r="D1103" s="72" t="s">
        <v>4185</v>
      </c>
      <c r="E1103" s="24">
        <v>6</v>
      </c>
      <c r="F1103" s="84" t="s">
        <v>4389</v>
      </c>
      <c r="G1103" s="141">
        <v>5254552</v>
      </c>
      <c r="H1103" s="51">
        <v>12.08</v>
      </c>
      <c r="I1103" s="51">
        <f t="shared" si="21"/>
        <v>2.0133333333333332</v>
      </c>
    </row>
    <row r="1104" spans="1:9" ht="52.8" x14ac:dyDescent="0.25">
      <c r="A1104" s="84" t="s">
        <v>6042</v>
      </c>
      <c r="B1104" s="84" t="s">
        <v>2608</v>
      </c>
      <c r="C1104" s="51" t="s">
        <v>3505</v>
      </c>
      <c r="D1104" s="72">
        <v>82561</v>
      </c>
      <c r="E1104" s="24">
        <v>1</v>
      </c>
      <c r="F1104" s="84" t="s">
        <v>5507</v>
      </c>
      <c r="G1104" s="141">
        <v>5254560</v>
      </c>
      <c r="H1104" s="51">
        <v>3.08</v>
      </c>
      <c r="I1104" s="51">
        <f t="shared" si="21"/>
        <v>3.08</v>
      </c>
    </row>
    <row r="1105" spans="1:9" ht="26.4" x14ac:dyDescent="0.25">
      <c r="A1105" s="84" t="s">
        <v>6043</v>
      </c>
      <c r="B1105" s="85" t="s">
        <v>370</v>
      </c>
      <c r="C1105" s="51" t="s">
        <v>4186</v>
      </c>
      <c r="D1105" s="72">
        <v>15909</v>
      </c>
      <c r="E1105" s="24">
        <v>20</v>
      </c>
      <c r="F1105" s="84" t="s">
        <v>5341</v>
      </c>
      <c r="G1105" s="141">
        <v>6437107</v>
      </c>
      <c r="H1105" s="51">
        <v>47.2</v>
      </c>
      <c r="I1105" s="51">
        <f t="shared" si="21"/>
        <v>2.3600000000000003</v>
      </c>
    </row>
    <row r="1106" spans="1:9" ht="66" x14ac:dyDescent="0.25">
      <c r="A1106" s="84" t="s">
        <v>6044</v>
      </c>
      <c r="B1106" s="85" t="s">
        <v>1286</v>
      </c>
      <c r="C1106" s="51" t="s">
        <v>3487</v>
      </c>
      <c r="D1106" s="72">
        <v>7272</v>
      </c>
      <c r="E1106" s="24">
        <v>30</v>
      </c>
      <c r="F1106" s="84" t="s">
        <v>5174</v>
      </c>
      <c r="G1106" s="141">
        <v>3915550</v>
      </c>
      <c r="H1106" s="51">
        <v>23.66</v>
      </c>
      <c r="I1106" s="51">
        <f t="shared" si="21"/>
        <v>0.78866666666666663</v>
      </c>
    </row>
    <row r="1107" spans="1:9" ht="39.6" x14ac:dyDescent="0.25">
      <c r="A1107" s="84" t="s">
        <v>6045</v>
      </c>
      <c r="B1107" s="84" t="s">
        <v>2312</v>
      </c>
      <c r="C1107" s="51" t="s">
        <v>4187</v>
      </c>
      <c r="D1107" s="72" t="s">
        <v>4188</v>
      </c>
      <c r="E1107" s="24">
        <v>1</v>
      </c>
      <c r="F1107" s="84" t="s">
        <v>5508</v>
      </c>
      <c r="G1107" s="141">
        <v>6376883</v>
      </c>
      <c r="H1107" s="51">
        <v>14.89</v>
      </c>
      <c r="I1107" s="51">
        <f t="shared" si="21"/>
        <v>14.89</v>
      </c>
    </row>
    <row r="1108" spans="1:9" ht="66" x14ac:dyDescent="0.25">
      <c r="A1108" s="84" t="s">
        <v>6046</v>
      </c>
      <c r="B1108" s="85" t="s">
        <v>371</v>
      </c>
      <c r="C1108" s="51" t="s">
        <v>4189</v>
      </c>
      <c r="D1108" s="72" t="s">
        <v>4190</v>
      </c>
      <c r="E1108" s="24">
        <v>30</v>
      </c>
      <c r="F1108" s="84" t="s">
        <v>5174</v>
      </c>
      <c r="G1108" s="141">
        <v>4071114</v>
      </c>
      <c r="H1108" s="51">
        <v>26.68</v>
      </c>
      <c r="I1108" s="51">
        <f t="shared" si="21"/>
        <v>0.88933333333333331</v>
      </c>
    </row>
    <row r="1109" spans="1:9" ht="52.8" x14ac:dyDescent="0.25">
      <c r="A1109" s="84" t="s">
        <v>6047</v>
      </c>
      <c r="B1109" s="85" t="s">
        <v>372</v>
      </c>
      <c r="C1109" s="51" t="s">
        <v>4189</v>
      </c>
      <c r="D1109" s="72" t="s">
        <v>4191</v>
      </c>
      <c r="E1109" s="24">
        <v>30</v>
      </c>
      <c r="F1109" s="84" t="s">
        <v>5174</v>
      </c>
      <c r="G1109" s="141">
        <v>4071108</v>
      </c>
      <c r="H1109" s="51">
        <v>23.85</v>
      </c>
      <c r="I1109" s="51">
        <f t="shared" si="21"/>
        <v>0.79500000000000004</v>
      </c>
    </row>
    <row r="1110" spans="1:9" ht="52.8" x14ac:dyDescent="0.25">
      <c r="A1110" s="84" t="s">
        <v>6048</v>
      </c>
      <c r="B1110" s="85" t="s">
        <v>373</v>
      </c>
      <c r="C1110" s="51" t="s">
        <v>4189</v>
      </c>
      <c r="D1110" s="72" t="s">
        <v>4192</v>
      </c>
      <c r="E1110" s="24">
        <v>30</v>
      </c>
      <c r="F1110" s="84" t="s">
        <v>5174</v>
      </c>
      <c r="G1110" s="141">
        <v>4071110</v>
      </c>
      <c r="H1110" s="51">
        <v>23.83</v>
      </c>
      <c r="I1110" s="51">
        <f t="shared" si="21"/>
        <v>0.79433333333333322</v>
      </c>
    </row>
    <row r="1111" spans="1:9" ht="66" x14ac:dyDescent="0.25">
      <c r="A1111" s="84" t="s">
        <v>6049</v>
      </c>
      <c r="B1111" s="85" t="s">
        <v>374</v>
      </c>
      <c r="C1111" s="51" t="s">
        <v>3910</v>
      </c>
      <c r="D1111" s="72">
        <v>11547</v>
      </c>
      <c r="E1111" s="24">
        <v>24</v>
      </c>
      <c r="F1111" s="84" t="s">
        <v>5351</v>
      </c>
      <c r="G1111" s="141">
        <v>4070140</v>
      </c>
      <c r="H1111" s="51">
        <v>55.61</v>
      </c>
      <c r="I1111" s="51">
        <f t="shared" si="21"/>
        <v>2.3170833333333332</v>
      </c>
    </row>
    <row r="1112" spans="1:9" ht="26.4" x14ac:dyDescent="0.25">
      <c r="A1112" s="84" t="s">
        <v>6050</v>
      </c>
      <c r="B1112" s="85" t="s">
        <v>1028</v>
      </c>
      <c r="C1112" s="51" t="s">
        <v>3910</v>
      </c>
      <c r="D1112" s="72">
        <v>11312</v>
      </c>
      <c r="E1112" s="24">
        <v>36</v>
      </c>
      <c r="F1112" s="84" t="s">
        <v>5357</v>
      </c>
      <c r="G1112" s="141">
        <v>4070207</v>
      </c>
      <c r="H1112" s="51">
        <v>55.61</v>
      </c>
      <c r="I1112" s="51">
        <f t="shared" si="21"/>
        <v>1.5447222222222221</v>
      </c>
    </row>
    <row r="1113" spans="1:9" ht="39.6" x14ac:dyDescent="0.25">
      <c r="A1113" s="84" t="s">
        <v>6051</v>
      </c>
      <c r="B1113" s="84" t="s">
        <v>1123</v>
      </c>
      <c r="C1113" s="51" t="s">
        <v>4038</v>
      </c>
      <c r="D1113" s="72">
        <v>63135</v>
      </c>
      <c r="E1113" s="24">
        <v>60</v>
      </c>
      <c r="F1113" s="84" t="s">
        <v>5173</v>
      </c>
      <c r="G1113" s="141">
        <v>5865226</v>
      </c>
      <c r="H1113" s="51">
        <v>24.33</v>
      </c>
      <c r="I1113" s="51">
        <f t="shared" si="21"/>
        <v>0.40549999999999997</v>
      </c>
    </row>
    <row r="1114" spans="1:9" ht="52.8" x14ac:dyDescent="0.25">
      <c r="A1114" s="84" t="s">
        <v>6052</v>
      </c>
      <c r="B1114" s="84" t="s">
        <v>2313</v>
      </c>
      <c r="C1114" s="51" t="s">
        <v>4187</v>
      </c>
      <c r="D1114" s="72" t="s">
        <v>4193</v>
      </c>
      <c r="E1114" s="24">
        <v>12</v>
      </c>
      <c r="F1114" s="84" t="s">
        <v>5168</v>
      </c>
      <c r="G1114" s="141">
        <v>6376702</v>
      </c>
      <c r="H1114" s="51">
        <v>27.33</v>
      </c>
      <c r="I1114" s="51">
        <f t="shared" si="21"/>
        <v>2.2774999999999999</v>
      </c>
    </row>
    <row r="1115" spans="1:9" ht="39.6" x14ac:dyDescent="0.25">
      <c r="A1115" s="84" t="s">
        <v>6053</v>
      </c>
      <c r="B1115" s="84" t="s">
        <v>2314</v>
      </c>
      <c r="C1115" s="51" t="s">
        <v>4187</v>
      </c>
      <c r="D1115" s="72" t="s">
        <v>4194</v>
      </c>
      <c r="E1115" s="24">
        <v>12</v>
      </c>
      <c r="F1115" s="84" t="s">
        <v>5177</v>
      </c>
      <c r="G1115" s="141">
        <v>6376703</v>
      </c>
      <c r="H1115" s="51">
        <v>27.33</v>
      </c>
      <c r="I1115" s="51">
        <f t="shared" si="21"/>
        <v>2.2774999999999999</v>
      </c>
    </row>
    <row r="1116" spans="1:9" ht="66" x14ac:dyDescent="0.25">
      <c r="A1116" s="84" t="s">
        <v>6054</v>
      </c>
      <c r="B1116" s="84" t="s">
        <v>2531</v>
      </c>
      <c r="C1116" s="51" t="s">
        <v>4131</v>
      </c>
      <c r="D1116" s="72">
        <v>63505</v>
      </c>
      <c r="E1116" s="24">
        <v>30</v>
      </c>
      <c r="F1116" s="84" t="s">
        <v>5174</v>
      </c>
      <c r="G1116" s="141">
        <v>3696009</v>
      </c>
      <c r="H1116" s="51">
        <v>159.16</v>
      </c>
      <c r="I1116" s="51">
        <f t="shared" ref="I1116:I1179" si="22">H1116/$E1116</f>
        <v>5.3053333333333335</v>
      </c>
    </row>
    <row r="1117" spans="1:9" ht="52.8" x14ac:dyDescent="0.25">
      <c r="A1117" s="84" t="s">
        <v>6055</v>
      </c>
      <c r="B1117" s="84" t="s">
        <v>2532</v>
      </c>
      <c r="C1117" s="51" t="s">
        <v>4195</v>
      </c>
      <c r="D1117" s="72">
        <v>145</v>
      </c>
      <c r="E1117" s="24">
        <v>24</v>
      </c>
      <c r="F1117" s="84" t="s">
        <v>5509</v>
      </c>
      <c r="G1117" s="141">
        <v>2005502</v>
      </c>
      <c r="H1117" s="51">
        <v>36.58</v>
      </c>
      <c r="I1117" s="51">
        <f t="shared" si="22"/>
        <v>1.5241666666666667</v>
      </c>
    </row>
    <row r="1118" spans="1:9" ht="26.4" x14ac:dyDescent="0.25">
      <c r="A1118" s="84" t="s">
        <v>6056</v>
      </c>
      <c r="B1118" s="66" t="s">
        <v>2458</v>
      </c>
      <c r="C1118" s="51" t="s">
        <v>4169</v>
      </c>
      <c r="D1118" s="72">
        <v>54229</v>
      </c>
      <c r="E1118" s="24">
        <v>1</v>
      </c>
      <c r="F1118" s="84" t="s">
        <v>5387</v>
      </c>
      <c r="G1118" s="141">
        <v>6187786</v>
      </c>
      <c r="H1118" s="51">
        <v>9.0399999999999991</v>
      </c>
      <c r="I1118" s="51">
        <f t="shared" si="22"/>
        <v>9.0399999999999991</v>
      </c>
    </row>
    <row r="1119" spans="1:9" x14ac:dyDescent="0.25">
      <c r="A1119" s="84" t="s">
        <v>6057</v>
      </c>
      <c r="B1119" s="66" t="s">
        <v>2459</v>
      </c>
      <c r="C1119" s="51" t="s">
        <v>4169</v>
      </c>
      <c r="D1119" s="72">
        <v>59285</v>
      </c>
      <c r="E1119" s="24">
        <v>1</v>
      </c>
      <c r="F1119" s="84" t="s">
        <v>5387</v>
      </c>
      <c r="G1119" s="141">
        <v>9400467</v>
      </c>
      <c r="H1119" s="51">
        <v>10.24</v>
      </c>
      <c r="I1119" s="51">
        <f t="shared" si="22"/>
        <v>10.24</v>
      </c>
    </row>
    <row r="1120" spans="1:9" ht="26.4" x14ac:dyDescent="0.25">
      <c r="A1120" s="84" t="s">
        <v>6058</v>
      </c>
      <c r="B1120" s="66" t="s">
        <v>2460</v>
      </c>
      <c r="C1120" s="51" t="s">
        <v>4157</v>
      </c>
      <c r="D1120" s="72" t="s">
        <v>4197</v>
      </c>
      <c r="E1120" s="24">
        <v>6</v>
      </c>
      <c r="F1120" s="84" t="s">
        <v>5510</v>
      </c>
      <c r="G1120" s="141">
        <v>5997003</v>
      </c>
      <c r="H1120" s="51">
        <v>14.59</v>
      </c>
      <c r="I1120" s="51">
        <f t="shared" si="22"/>
        <v>2.4316666666666666</v>
      </c>
    </row>
    <row r="1121" spans="1:9" ht="26.4" x14ac:dyDescent="0.25">
      <c r="A1121" s="84" t="s">
        <v>6059</v>
      </c>
      <c r="B1121" s="66" t="s">
        <v>2461</v>
      </c>
      <c r="C1121" s="51" t="s">
        <v>4174</v>
      </c>
      <c r="D1121" s="72">
        <v>9548</v>
      </c>
      <c r="E1121" s="24">
        <v>8</v>
      </c>
      <c r="F1121" s="84" t="s">
        <v>5201</v>
      </c>
      <c r="G1121" s="141">
        <v>9400917</v>
      </c>
      <c r="H1121" s="51">
        <v>55.33</v>
      </c>
      <c r="I1121" s="51">
        <f t="shared" si="22"/>
        <v>6.9162499999999998</v>
      </c>
    </row>
    <row r="1122" spans="1:9" x14ac:dyDescent="0.25">
      <c r="A1122" s="84" t="s">
        <v>6060</v>
      </c>
      <c r="B1122" s="84" t="s">
        <v>833</v>
      </c>
      <c r="C1122" s="51" t="s">
        <v>4196</v>
      </c>
      <c r="D1122" s="72">
        <v>80620</v>
      </c>
      <c r="E1122" s="24">
        <v>5</v>
      </c>
      <c r="F1122" s="84" t="s">
        <v>5174</v>
      </c>
      <c r="G1122" s="141">
        <v>6291025</v>
      </c>
      <c r="H1122" s="51">
        <v>15.12</v>
      </c>
      <c r="I1122" s="51">
        <f t="shared" si="22"/>
        <v>3.024</v>
      </c>
    </row>
    <row r="1123" spans="1:9" ht="26.4" x14ac:dyDescent="0.25">
      <c r="A1123" s="84" t="s">
        <v>6061</v>
      </c>
      <c r="B1123" s="84" t="s">
        <v>834</v>
      </c>
      <c r="C1123" s="51" t="s">
        <v>4196</v>
      </c>
      <c r="D1123" s="72">
        <v>80606</v>
      </c>
      <c r="E1123" s="24">
        <v>1</v>
      </c>
      <c r="F1123" s="84" t="s">
        <v>5497</v>
      </c>
      <c r="G1123" s="141">
        <v>6293039</v>
      </c>
      <c r="H1123" s="51">
        <v>14.52</v>
      </c>
      <c r="I1123" s="51">
        <f t="shared" si="22"/>
        <v>14.52</v>
      </c>
    </row>
    <row r="1124" spans="1:9" x14ac:dyDescent="0.25">
      <c r="A1124" s="84" t="s">
        <v>6062</v>
      </c>
      <c r="B1124" s="61" t="s">
        <v>421</v>
      </c>
      <c r="C1124" s="51" t="s">
        <v>4198</v>
      </c>
      <c r="D1124" s="72">
        <v>48101</v>
      </c>
      <c r="E1124" s="24">
        <v>12</v>
      </c>
      <c r="F1124" s="84" t="s">
        <v>5382</v>
      </c>
      <c r="G1124" s="141">
        <v>4161005</v>
      </c>
      <c r="H1124" s="51">
        <v>23.42</v>
      </c>
      <c r="I1124" s="51">
        <f t="shared" si="22"/>
        <v>1.9516666666666669</v>
      </c>
    </row>
    <row r="1125" spans="1:9" x14ac:dyDescent="0.25">
      <c r="A1125" s="84" t="s">
        <v>6063</v>
      </c>
      <c r="B1125" s="61" t="s">
        <v>422</v>
      </c>
      <c r="C1125" s="51" t="s">
        <v>4198</v>
      </c>
      <c r="D1125" s="72">
        <v>48105</v>
      </c>
      <c r="E1125" s="24">
        <v>12</v>
      </c>
      <c r="F1125" s="84" t="s">
        <v>5382</v>
      </c>
      <c r="G1125" s="141">
        <v>4161009</v>
      </c>
      <c r="H1125" s="51">
        <v>23.42</v>
      </c>
      <c r="I1125" s="51">
        <f t="shared" si="22"/>
        <v>1.9516666666666669</v>
      </c>
    </row>
    <row r="1126" spans="1:9" x14ac:dyDescent="0.25">
      <c r="A1126" s="84" t="s">
        <v>6064</v>
      </c>
      <c r="B1126" s="61" t="s">
        <v>423</v>
      </c>
      <c r="C1126" s="51" t="s">
        <v>4198</v>
      </c>
      <c r="D1126" s="72">
        <v>48100</v>
      </c>
      <c r="E1126" s="24">
        <v>12</v>
      </c>
      <c r="F1126" s="84" t="s">
        <v>5382</v>
      </c>
      <c r="G1126" s="141">
        <v>4161010</v>
      </c>
      <c r="H1126" s="51">
        <v>23.42</v>
      </c>
      <c r="I1126" s="51">
        <f t="shared" si="22"/>
        <v>1.9516666666666669</v>
      </c>
    </row>
    <row r="1127" spans="1:9" x14ac:dyDescent="0.25">
      <c r="A1127" s="84" t="s">
        <v>6065</v>
      </c>
      <c r="B1127" s="61" t="s">
        <v>420</v>
      </c>
      <c r="C1127" s="51" t="s">
        <v>4198</v>
      </c>
      <c r="D1127" s="72">
        <v>48102</v>
      </c>
      <c r="E1127" s="24">
        <v>12</v>
      </c>
      <c r="F1127" s="84" t="s">
        <v>5382</v>
      </c>
      <c r="G1127" s="141">
        <v>4161008</v>
      </c>
      <c r="H1127" s="51">
        <v>23.42</v>
      </c>
      <c r="I1127" s="51">
        <f t="shared" si="22"/>
        <v>1.9516666666666669</v>
      </c>
    </row>
    <row r="1128" spans="1:9" x14ac:dyDescent="0.25">
      <c r="A1128" s="84" t="s">
        <v>6066</v>
      </c>
      <c r="B1128" s="61" t="s">
        <v>416</v>
      </c>
      <c r="C1128" s="51" t="s">
        <v>4198</v>
      </c>
      <c r="D1128" s="72">
        <v>48106</v>
      </c>
      <c r="E1128" s="24">
        <v>12</v>
      </c>
      <c r="F1128" s="84" t="s">
        <v>5382</v>
      </c>
      <c r="G1128" s="141">
        <v>4161003</v>
      </c>
      <c r="H1128" s="51">
        <v>23.42</v>
      </c>
      <c r="I1128" s="51">
        <f t="shared" si="22"/>
        <v>1.9516666666666669</v>
      </c>
    </row>
    <row r="1129" spans="1:9" ht="26.4" x14ac:dyDescent="0.25">
      <c r="A1129" s="84" t="s">
        <v>6067</v>
      </c>
      <c r="B1129" s="61" t="s">
        <v>417</v>
      </c>
      <c r="C1129" s="51" t="s">
        <v>4198</v>
      </c>
      <c r="D1129" s="72">
        <v>48116</v>
      </c>
      <c r="E1129" s="24">
        <v>12</v>
      </c>
      <c r="F1129" s="84" t="s">
        <v>5382</v>
      </c>
      <c r="G1129" s="141">
        <v>4161002</v>
      </c>
      <c r="H1129" s="51">
        <v>25.53</v>
      </c>
      <c r="I1129" s="51">
        <f t="shared" si="22"/>
        <v>2.1274999999999999</v>
      </c>
    </row>
    <row r="1130" spans="1:9" ht="26.4" x14ac:dyDescent="0.25">
      <c r="A1130" s="84" t="s">
        <v>6068</v>
      </c>
      <c r="B1130" s="61" t="s">
        <v>418</v>
      </c>
      <c r="C1130" s="51" t="s">
        <v>4198</v>
      </c>
      <c r="D1130" s="72">
        <v>48115</v>
      </c>
      <c r="E1130" s="24">
        <v>12</v>
      </c>
      <c r="F1130" s="84" t="s">
        <v>5382</v>
      </c>
      <c r="G1130" s="141">
        <v>4161000</v>
      </c>
      <c r="H1130" s="51">
        <v>25.53</v>
      </c>
      <c r="I1130" s="51">
        <f t="shared" si="22"/>
        <v>2.1274999999999999</v>
      </c>
    </row>
    <row r="1131" spans="1:9" x14ac:dyDescent="0.25">
      <c r="A1131" s="84" t="s">
        <v>6069</v>
      </c>
      <c r="B1131" s="61" t="s">
        <v>419</v>
      </c>
      <c r="C1131" s="51" t="s">
        <v>4198</v>
      </c>
      <c r="D1131" s="72">
        <v>48104</v>
      </c>
      <c r="E1131" s="24">
        <v>12</v>
      </c>
      <c r="F1131" s="84" t="s">
        <v>5382</v>
      </c>
      <c r="G1131" s="141">
        <v>4161007</v>
      </c>
      <c r="H1131" s="51">
        <v>23.42</v>
      </c>
      <c r="I1131" s="51">
        <f t="shared" si="22"/>
        <v>1.9516666666666669</v>
      </c>
    </row>
    <row r="1132" spans="1:9" ht="52.8" x14ac:dyDescent="0.25">
      <c r="A1132" s="84" t="s">
        <v>6070</v>
      </c>
      <c r="B1132" s="85" t="s">
        <v>336</v>
      </c>
      <c r="C1132" s="51" t="s">
        <v>4199</v>
      </c>
      <c r="D1132" s="72" t="s">
        <v>4200</v>
      </c>
      <c r="E1132" s="24">
        <v>6</v>
      </c>
      <c r="F1132" s="84" t="s">
        <v>5262</v>
      </c>
      <c r="G1132" s="141">
        <v>5020011</v>
      </c>
      <c r="H1132" s="51">
        <v>28.6</v>
      </c>
      <c r="I1132" s="51">
        <f t="shared" si="22"/>
        <v>4.7666666666666666</v>
      </c>
    </row>
    <row r="1133" spans="1:9" ht="26.4" x14ac:dyDescent="0.25">
      <c r="A1133" s="84" t="s">
        <v>6071</v>
      </c>
      <c r="B1133" s="84" t="s">
        <v>810</v>
      </c>
      <c r="C1133" s="51" t="s">
        <v>4007</v>
      </c>
      <c r="D1133" s="72">
        <v>37802</v>
      </c>
      <c r="E1133" s="24">
        <v>6</v>
      </c>
      <c r="F1133" s="84" t="s">
        <v>5262</v>
      </c>
      <c r="G1133" s="141">
        <v>5029518</v>
      </c>
      <c r="H1133" s="51">
        <v>28.6</v>
      </c>
      <c r="I1133" s="51">
        <f t="shared" si="22"/>
        <v>4.7666666666666666</v>
      </c>
    </row>
    <row r="1134" spans="1:9" ht="26.4" x14ac:dyDescent="0.25">
      <c r="A1134" s="84" t="s">
        <v>6072</v>
      </c>
      <c r="B1134" s="61" t="s">
        <v>414</v>
      </c>
      <c r="C1134" s="51" t="s">
        <v>4201</v>
      </c>
      <c r="D1134" s="72">
        <v>83272</v>
      </c>
      <c r="E1134" s="24">
        <v>12</v>
      </c>
      <c r="F1134" s="84" t="s">
        <v>5361</v>
      </c>
      <c r="G1134" s="141">
        <v>4995007</v>
      </c>
      <c r="H1134" s="51">
        <v>48.44</v>
      </c>
      <c r="I1134" s="51">
        <f t="shared" si="22"/>
        <v>4.0366666666666662</v>
      </c>
    </row>
    <row r="1135" spans="1:9" ht="26.4" x14ac:dyDescent="0.25">
      <c r="A1135" s="84" t="s">
        <v>6073</v>
      </c>
      <c r="B1135" s="61" t="s">
        <v>415</v>
      </c>
      <c r="C1135" s="51" t="s">
        <v>4201</v>
      </c>
      <c r="D1135" s="72">
        <v>83271</v>
      </c>
      <c r="E1135" s="24">
        <v>12</v>
      </c>
      <c r="F1135" s="84" t="s">
        <v>5361</v>
      </c>
      <c r="G1135" s="141">
        <v>4993507</v>
      </c>
      <c r="H1135" s="51">
        <v>48.44</v>
      </c>
      <c r="I1135" s="51">
        <f t="shared" si="22"/>
        <v>4.0366666666666662</v>
      </c>
    </row>
    <row r="1136" spans="1:9" ht="39.6" x14ac:dyDescent="0.25">
      <c r="A1136" s="84" t="s">
        <v>6074</v>
      </c>
      <c r="B1136" s="85" t="s">
        <v>337</v>
      </c>
      <c r="C1136" s="51" t="s">
        <v>4007</v>
      </c>
      <c r="D1136" s="72">
        <v>37806</v>
      </c>
      <c r="E1136" s="24">
        <v>6</v>
      </c>
      <c r="F1136" s="84" t="s">
        <v>5262</v>
      </c>
      <c r="G1136" s="141">
        <v>5029519</v>
      </c>
      <c r="H1136" s="51">
        <v>28.6</v>
      </c>
      <c r="I1136" s="51">
        <f t="shared" si="22"/>
        <v>4.7666666666666666</v>
      </c>
    </row>
    <row r="1137" spans="1:9" ht="26.4" x14ac:dyDescent="0.25">
      <c r="A1137" s="84" t="s">
        <v>6075</v>
      </c>
      <c r="B1137" s="84" t="s">
        <v>813</v>
      </c>
      <c r="C1137" s="51" t="s">
        <v>4202</v>
      </c>
      <c r="D1137" s="72">
        <v>55418</v>
      </c>
      <c r="E1137" s="24">
        <v>48</v>
      </c>
      <c r="F1137" s="84" t="s">
        <v>5194</v>
      </c>
      <c r="G1137" s="141">
        <v>4860224</v>
      </c>
      <c r="H1137" s="51">
        <v>13.78</v>
      </c>
      <c r="I1137" s="51">
        <f t="shared" si="22"/>
        <v>0.2870833333333333</v>
      </c>
    </row>
    <row r="1138" spans="1:9" ht="26.4" x14ac:dyDescent="0.25">
      <c r="A1138" s="84" t="s">
        <v>6076</v>
      </c>
      <c r="B1138" s="84" t="s">
        <v>810</v>
      </c>
      <c r="C1138" s="51" t="s">
        <v>4202</v>
      </c>
      <c r="D1138" s="72">
        <v>55413</v>
      </c>
      <c r="E1138" s="24">
        <v>48</v>
      </c>
      <c r="F1138" s="84" t="s">
        <v>5194</v>
      </c>
      <c r="G1138" s="141">
        <v>4860219</v>
      </c>
      <c r="H1138" s="51">
        <v>13.78</v>
      </c>
      <c r="I1138" s="51">
        <f t="shared" si="22"/>
        <v>0.2870833333333333</v>
      </c>
    </row>
    <row r="1139" spans="1:9" ht="26.4" x14ac:dyDescent="0.25">
      <c r="A1139" s="84" t="s">
        <v>6077</v>
      </c>
      <c r="B1139" s="84" t="s">
        <v>812</v>
      </c>
      <c r="C1139" s="51" t="s">
        <v>4202</v>
      </c>
      <c r="D1139" s="72">
        <v>55419</v>
      </c>
      <c r="E1139" s="24">
        <v>48</v>
      </c>
      <c r="F1139" s="84" t="s">
        <v>5194</v>
      </c>
      <c r="G1139" s="141">
        <v>4860221</v>
      </c>
      <c r="H1139" s="51">
        <v>13.78</v>
      </c>
      <c r="I1139" s="51">
        <f t="shared" si="22"/>
        <v>0.2870833333333333</v>
      </c>
    </row>
    <row r="1140" spans="1:9" ht="26.4" x14ac:dyDescent="0.25">
      <c r="A1140" s="84" t="s">
        <v>6078</v>
      </c>
      <c r="B1140" s="84" t="s">
        <v>811</v>
      </c>
      <c r="C1140" s="51" t="s">
        <v>4202</v>
      </c>
      <c r="D1140" s="72">
        <v>55402</v>
      </c>
      <c r="E1140" s="24">
        <v>48</v>
      </c>
      <c r="F1140" s="84" t="s">
        <v>5194</v>
      </c>
      <c r="G1140" s="141">
        <v>4860243</v>
      </c>
      <c r="H1140" s="51">
        <v>13.78</v>
      </c>
      <c r="I1140" s="51">
        <f t="shared" si="22"/>
        <v>0.2870833333333333</v>
      </c>
    </row>
    <row r="1141" spans="1:9" ht="39.6" x14ac:dyDescent="0.25">
      <c r="A1141" s="84" t="s">
        <v>6079</v>
      </c>
      <c r="B1141" s="84" t="s">
        <v>2586</v>
      </c>
      <c r="C1141" s="51" t="s">
        <v>4007</v>
      </c>
      <c r="D1141" s="72">
        <v>37802</v>
      </c>
      <c r="E1141" s="24">
        <v>6</v>
      </c>
      <c r="F1141" s="84" t="s">
        <v>5262</v>
      </c>
      <c r="G1141" s="141">
        <v>5029518</v>
      </c>
      <c r="H1141" s="51">
        <v>28.6</v>
      </c>
      <c r="I1141" s="51">
        <f t="shared" si="22"/>
        <v>4.7666666666666666</v>
      </c>
    </row>
    <row r="1142" spans="1:9" ht="52.8" x14ac:dyDescent="0.25">
      <c r="A1142" s="84" t="s">
        <v>6080</v>
      </c>
      <c r="B1142" s="84" t="s">
        <v>2587</v>
      </c>
      <c r="C1142" s="51" t="s">
        <v>4007</v>
      </c>
      <c r="D1142" s="72">
        <v>37806</v>
      </c>
      <c r="E1142" s="24">
        <v>6</v>
      </c>
      <c r="F1142" s="84" t="s">
        <v>5262</v>
      </c>
      <c r="G1142" s="141">
        <v>5029519</v>
      </c>
      <c r="H1142" s="51">
        <v>28.6</v>
      </c>
      <c r="I1142" s="51">
        <f t="shared" si="22"/>
        <v>4.7666666666666666</v>
      </c>
    </row>
    <row r="1143" spans="1:9" ht="52.8" x14ac:dyDescent="0.25">
      <c r="A1143" s="84" t="s">
        <v>6081</v>
      </c>
      <c r="B1143" s="85" t="s">
        <v>1314</v>
      </c>
      <c r="C1143" s="51" t="s">
        <v>4032</v>
      </c>
      <c r="D1143" s="72">
        <v>55670</v>
      </c>
      <c r="E1143" s="24">
        <v>384</v>
      </c>
      <c r="F1143" s="84" t="s">
        <v>5270</v>
      </c>
      <c r="G1143" s="141">
        <v>4550012</v>
      </c>
      <c r="H1143" s="51">
        <v>39.51</v>
      </c>
      <c r="I1143" s="51">
        <f t="shared" si="22"/>
        <v>0.102890625</v>
      </c>
    </row>
    <row r="1144" spans="1:9" ht="118.8" x14ac:dyDescent="0.25">
      <c r="A1144" s="84" t="s">
        <v>6082</v>
      </c>
      <c r="B1144" s="84" t="s">
        <v>2630</v>
      </c>
      <c r="C1144" s="51" t="s">
        <v>916</v>
      </c>
      <c r="D1144" s="72">
        <v>58800</v>
      </c>
      <c r="E1144" s="24">
        <v>240</v>
      </c>
      <c r="F1144" s="84" t="s">
        <v>5511</v>
      </c>
      <c r="G1144" s="141">
        <v>4556908</v>
      </c>
      <c r="H1144" s="51">
        <v>40.68</v>
      </c>
      <c r="I1144" s="51">
        <f t="shared" si="22"/>
        <v>0.16950000000000001</v>
      </c>
    </row>
    <row r="1145" spans="1:9" ht="105.6" x14ac:dyDescent="0.25">
      <c r="A1145" s="84" t="s">
        <v>6083</v>
      </c>
      <c r="B1145" s="84" t="s">
        <v>2631</v>
      </c>
      <c r="C1145" s="51" t="s">
        <v>916</v>
      </c>
      <c r="D1145" s="72">
        <v>58100</v>
      </c>
      <c r="E1145" s="24">
        <v>320</v>
      </c>
      <c r="F1145" s="84" t="s">
        <v>5270</v>
      </c>
      <c r="G1145" s="141">
        <v>4551115</v>
      </c>
      <c r="H1145" s="51">
        <v>23.54</v>
      </c>
      <c r="I1145" s="51">
        <f t="shared" si="22"/>
        <v>7.3562500000000003E-2</v>
      </c>
    </row>
    <row r="1146" spans="1:9" ht="66" x14ac:dyDescent="0.25">
      <c r="A1146" s="84" t="s">
        <v>6084</v>
      </c>
      <c r="B1146" s="84" t="s">
        <v>2632</v>
      </c>
      <c r="C1146" s="51" t="s">
        <v>227</v>
      </c>
      <c r="D1146" s="72">
        <v>62821</v>
      </c>
      <c r="E1146" s="24">
        <v>60</v>
      </c>
      <c r="F1146" s="84" t="s">
        <v>5205</v>
      </c>
      <c r="G1146" s="141">
        <v>9375663</v>
      </c>
      <c r="H1146" s="51">
        <v>35.96</v>
      </c>
      <c r="I1146" s="51">
        <f t="shared" si="22"/>
        <v>0.59933333333333338</v>
      </c>
    </row>
    <row r="1147" spans="1:9" ht="66" x14ac:dyDescent="0.25">
      <c r="A1147" s="84" t="s">
        <v>6085</v>
      </c>
      <c r="B1147" s="84" t="s">
        <v>2637</v>
      </c>
      <c r="C1147" s="51" t="s">
        <v>916</v>
      </c>
      <c r="D1147" s="72">
        <v>58900</v>
      </c>
      <c r="E1147" s="24">
        <v>160</v>
      </c>
      <c r="F1147" s="84" t="s">
        <v>5319</v>
      </c>
      <c r="G1147" s="141">
        <v>4557708</v>
      </c>
      <c r="H1147" s="51">
        <v>40.68</v>
      </c>
      <c r="I1147" s="51">
        <f t="shared" si="22"/>
        <v>0.25424999999999998</v>
      </c>
    </row>
    <row r="1148" spans="1:9" ht="39.6" x14ac:dyDescent="0.25">
      <c r="A1148" s="84" t="s">
        <v>6086</v>
      </c>
      <c r="B1148" s="85" t="s">
        <v>1315</v>
      </c>
      <c r="C1148" s="51" t="s">
        <v>4032</v>
      </c>
      <c r="D1148" s="72">
        <v>55673</v>
      </c>
      <c r="E1148" s="24">
        <v>384</v>
      </c>
      <c r="F1148" s="84" t="s">
        <v>5270</v>
      </c>
      <c r="G1148" s="141">
        <v>4551018</v>
      </c>
      <c r="H1148" s="51">
        <v>39.51</v>
      </c>
      <c r="I1148" s="51">
        <f t="shared" si="22"/>
        <v>0.102890625</v>
      </c>
    </row>
    <row r="1149" spans="1:9" ht="39.6" x14ac:dyDescent="0.25">
      <c r="A1149" s="84" t="s">
        <v>6087</v>
      </c>
      <c r="B1149" s="84" t="s">
        <v>1316</v>
      </c>
      <c r="C1149" s="51" t="s">
        <v>4032</v>
      </c>
      <c r="D1149" s="72">
        <v>55689</v>
      </c>
      <c r="E1149" s="24">
        <v>240</v>
      </c>
      <c r="F1149" s="84" t="s">
        <v>5193</v>
      </c>
      <c r="G1149" s="141">
        <v>4550010</v>
      </c>
      <c r="H1149" s="51">
        <v>37.03</v>
      </c>
      <c r="I1149" s="51">
        <f t="shared" si="22"/>
        <v>0.15429166666666666</v>
      </c>
    </row>
    <row r="1150" spans="1:9" ht="39.6" x14ac:dyDescent="0.25">
      <c r="A1150" s="84" t="s">
        <v>6088</v>
      </c>
      <c r="B1150" s="84" t="s">
        <v>1317</v>
      </c>
      <c r="C1150" s="51" t="s">
        <v>4032</v>
      </c>
      <c r="D1150" s="72">
        <v>55678</v>
      </c>
      <c r="E1150" s="24">
        <v>384</v>
      </c>
      <c r="F1150" s="84" t="s">
        <v>5270</v>
      </c>
      <c r="G1150" s="141">
        <v>4550013</v>
      </c>
      <c r="H1150" s="51">
        <v>39.51</v>
      </c>
      <c r="I1150" s="51">
        <f t="shared" si="22"/>
        <v>0.102890625</v>
      </c>
    </row>
    <row r="1151" spans="1:9" ht="39.6" x14ac:dyDescent="0.25">
      <c r="A1151" s="84" t="s">
        <v>6089</v>
      </c>
      <c r="B1151" s="84" t="s">
        <v>1318</v>
      </c>
      <c r="C1151" s="51" t="s">
        <v>4032</v>
      </c>
      <c r="D1151" s="72">
        <v>55674</v>
      </c>
      <c r="E1151" s="24">
        <v>384</v>
      </c>
      <c r="F1151" s="84" t="s">
        <v>5270</v>
      </c>
      <c r="G1151" s="141">
        <v>4551004</v>
      </c>
      <c r="H1151" s="51">
        <v>39.51</v>
      </c>
      <c r="I1151" s="51">
        <f t="shared" si="22"/>
        <v>0.102890625</v>
      </c>
    </row>
    <row r="1152" spans="1:9" ht="39.6" x14ac:dyDescent="0.25">
      <c r="A1152" s="84" t="s">
        <v>6090</v>
      </c>
      <c r="B1152" s="84" t="s">
        <v>1319</v>
      </c>
      <c r="C1152" s="51" t="s">
        <v>4032</v>
      </c>
      <c r="D1152" s="72">
        <v>55688</v>
      </c>
      <c r="E1152" s="24">
        <v>240</v>
      </c>
      <c r="F1152" s="84" t="s">
        <v>5193</v>
      </c>
      <c r="G1152" s="141">
        <v>4550018</v>
      </c>
      <c r="H1152" s="51">
        <v>37.03</v>
      </c>
      <c r="I1152" s="51">
        <f t="shared" si="22"/>
        <v>0.15429166666666666</v>
      </c>
    </row>
    <row r="1153" spans="1:9" ht="52.8" x14ac:dyDescent="0.25">
      <c r="A1153" s="84" t="s">
        <v>6091</v>
      </c>
      <c r="B1153" s="85" t="s">
        <v>1320</v>
      </c>
      <c r="C1153" s="51" t="s">
        <v>4203</v>
      </c>
      <c r="D1153" s="72">
        <v>55680</v>
      </c>
      <c r="E1153" s="24">
        <v>240</v>
      </c>
      <c r="F1153" s="84" t="s">
        <v>5512</v>
      </c>
      <c r="G1153" s="141">
        <v>4555555</v>
      </c>
      <c r="H1153" s="51">
        <v>37.03</v>
      </c>
      <c r="I1153" s="51">
        <f t="shared" si="22"/>
        <v>0.15429166666666666</v>
      </c>
    </row>
    <row r="1154" spans="1:9" ht="198" x14ac:dyDescent="0.25">
      <c r="A1154" s="84" t="s">
        <v>6092</v>
      </c>
      <c r="B1154" s="85" t="s">
        <v>1328</v>
      </c>
      <c r="C1154" s="51" t="s">
        <v>916</v>
      </c>
      <c r="D1154" s="72">
        <v>58105</v>
      </c>
      <c r="E1154" s="24">
        <v>320</v>
      </c>
      <c r="F1154" s="84" t="s">
        <v>5270</v>
      </c>
      <c r="G1154" s="141">
        <v>4551149</v>
      </c>
      <c r="H1154" s="51">
        <v>23.54</v>
      </c>
      <c r="I1154" s="51">
        <f t="shared" si="22"/>
        <v>7.3562500000000003E-2</v>
      </c>
    </row>
    <row r="1155" spans="1:9" ht="52.8" x14ac:dyDescent="0.25">
      <c r="A1155" s="84" t="s">
        <v>6093</v>
      </c>
      <c r="B1155" s="85" t="s">
        <v>1314</v>
      </c>
      <c r="C1155" s="51" t="s">
        <v>4032</v>
      </c>
      <c r="D1155" s="72">
        <v>55670</v>
      </c>
      <c r="E1155" s="24">
        <v>384</v>
      </c>
      <c r="F1155" s="84" t="s">
        <v>5270</v>
      </c>
      <c r="G1155" s="141">
        <v>4550012</v>
      </c>
      <c r="H1155" s="51">
        <v>39.51</v>
      </c>
      <c r="I1155" s="51">
        <f t="shared" si="22"/>
        <v>0.102890625</v>
      </c>
    </row>
    <row r="1156" spans="1:9" ht="26.4" x14ac:dyDescent="0.25">
      <c r="A1156" s="84" t="s">
        <v>6094</v>
      </c>
      <c r="B1156" s="85" t="s">
        <v>1329</v>
      </c>
      <c r="C1156" s="51" t="s">
        <v>4032</v>
      </c>
      <c r="D1156" s="72">
        <v>55690</v>
      </c>
      <c r="E1156" s="24">
        <v>160</v>
      </c>
      <c r="F1156" s="84" t="s">
        <v>5187</v>
      </c>
      <c r="G1156" s="141">
        <v>4550011</v>
      </c>
      <c r="H1156" s="51">
        <v>32.92</v>
      </c>
      <c r="I1156" s="51">
        <f t="shared" si="22"/>
        <v>0.20575000000000002</v>
      </c>
    </row>
    <row r="1157" spans="1:9" ht="52.8" x14ac:dyDescent="0.25">
      <c r="A1157" s="84" t="s">
        <v>6095</v>
      </c>
      <c r="B1157" s="85" t="s">
        <v>1330</v>
      </c>
      <c r="C1157" s="51" t="s">
        <v>916</v>
      </c>
      <c r="D1157" s="72">
        <v>58901</v>
      </c>
      <c r="E1157" s="24">
        <v>160</v>
      </c>
      <c r="F1157" s="84" t="s">
        <v>5187</v>
      </c>
      <c r="G1157" s="141">
        <v>4556981</v>
      </c>
      <c r="H1157" s="51">
        <v>40.68</v>
      </c>
      <c r="I1157" s="51">
        <f t="shared" si="22"/>
        <v>0.25424999999999998</v>
      </c>
    </row>
    <row r="1158" spans="1:9" ht="26.4" x14ac:dyDescent="0.25">
      <c r="A1158" s="84" t="s">
        <v>6096</v>
      </c>
      <c r="B1158" s="85" t="s">
        <v>1331</v>
      </c>
      <c r="C1158" s="51" t="s">
        <v>916</v>
      </c>
      <c r="D1158" s="72">
        <v>58904</v>
      </c>
      <c r="E1158" s="24">
        <v>160</v>
      </c>
      <c r="F1158" s="84" t="s">
        <v>5319</v>
      </c>
      <c r="G1158" s="141">
        <v>4557716</v>
      </c>
      <c r="H1158" s="51">
        <v>40.68</v>
      </c>
      <c r="I1158" s="51">
        <f t="shared" si="22"/>
        <v>0.25424999999999998</v>
      </c>
    </row>
    <row r="1159" spans="1:9" ht="39.6" x14ac:dyDescent="0.25">
      <c r="A1159" s="84" t="s">
        <v>6097</v>
      </c>
      <c r="B1159" s="85" t="s">
        <v>1332</v>
      </c>
      <c r="C1159" s="51" t="s">
        <v>916</v>
      </c>
      <c r="D1159" s="72">
        <v>58802</v>
      </c>
      <c r="E1159" s="24">
        <v>240</v>
      </c>
      <c r="F1159" s="84" t="s">
        <v>5511</v>
      </c>
      <c r="G1159" s="141">
        <v>4556924</v>
      </c>
      <c r="H1159" s="51">
        <v>40.68</v>
      </c>
      <c r="I1159" s="51">
        <f t="shared" si="22"/>
        <v>0.16950000000000001</v>
      </c>
    </row>
    <row r="1160" spans="1:9" ht="39.6" x14ac:dyDescent="0.25">
      <c r="A1160" s="84" t="s">
        <v>6098</v>
      </c>
      <c r="B1160" s="84" t="s">
        <v>2408</v>
      </c>
      <c r="C1160" s="51" t="s">
        <v>4054</v>
      </c>
      <c r="D1160" s="72">
        <v>40402</v>
      </c>
      <c r="E1160" s="24">
        <v>216</v>
      </c>
      <c r="F1160" s="84" t="s">
        <v>5168</v>
      </c>
      <c r="G1160" s="141">
        <v>9403882</v>
      </c>
      <c r="H1160" s="51">
        <v>21.91</v>
      </c>
      <c r="I1160" s="51">
        <f t="shared" si="22"/>
        <v>0.10143518518518518</v>
      </c>
    </row>
    <row r="1161" spans="1:9" ht="26.4" x14ac:dyDescent="0.25">
      <c r="A1161" s="84" t="s">
        <v>6099</v>
      </c>
      <c r="B1161" s="84" t="s">
        <v>2409</v>
      </c>
      <c r="C1161" s="51" t="s">
        <v>4204</v>
      </c>
      <c r="D1161" s="72">
        <v>40404</v>
      </c>
      <c r="E1161" s="24">
        <v>48</v>
      </c>
      <c r="F1161" s="84" t="s">
        <v>5193</v>
      </c>
      <c r="G1161" s="141">
        <v>0</v>
      </c>
      <c r="H1161" s="51">
        <v>23.02</v>
      </c>
      <c r="I1161" s="51">
        <f t="shared" si="22"/>
        <v>0.47958333333333331</v>
      </c>
    </row>
    <row r="1162" spans="1:9" ht="26.4" x14ac:dyDescent="0.25">
      <c r="A1162" s="84" t="s">
        <v>6100</v>
      </c>
      <c r="B1162" s="84" t="s">
        <v>2410</v>
      </c>
      <c r="C1162" s="51" t="s">
        <v>4054</v>
      </c>
      <c r="D1162" s="72">
        <v>40405</v>
      </c>
      <c r="E1162" s="24">
        <v>48</v>
      </c>
      <c r="F1162" s="84" t="s">
        <v>5168</v>
      </c>
      <c r="G1162" s="141">
        <v>9408338</v>
      </c>
      <c r="H1162" s="51">
        <v>23.02</v>
      </c>
      <c r="I1162" s="51">
        <f t="shared" si="22"/>
        <v>0.47958333333333331</v>
      </c>
    </row>
    <row r="1163" spans="1:9" ht="39.6" x14ac:dyDescent="0.25">
      <c r="A1163" s="84" t="s">
        <v>6101</v>
      </c>
      <c r="B1163" s="84" t="s">
        <v>2411</v>
      </c>
      <c r="C1163" s="51" t="s">
        <v>4205</v>
      </c>
      <c r="D1163" s="72">
        <v>40454</v>
      </c>
      <c r="E1163" s="24">
        <v>96</v>
      </c>
      <c r="F1163" s="84" t="s">
        <v>5384</v>
      </c>
      <c r="G1163" s="141">
        <v>9363801</v>
      </c>
      <c r="H1163" s="51">
        <v>23.02</v>
      </c>
      <c r="I1163" s="51">
        <f t="shared" si="22"/>
        <v>0.23979166666666665</v>
      </c>
    </row>
    <row r="1164" spans="1:9" ht="26.4" x14ac:dyDescent="0.25">
      <c r="A1164" s="84" t="s">
        <v>6102</v>
      </c>
      <c r="B1164" s="84" t="s">
        <v>2412</v>
      </c>
      <c r="C1164" s="51" t="s">
        <v>4206</v>
      </c>
      <c r="D1164" s="72">
        <v>14921</v>
      </c>
      <c r="E1164" s="24">
        <v>192</v>
      </c>
      <c r="F1164" s="84" t="s">
        <v>5513</v>
      </c>
      <c r="G1164" s="141">
        <v>9230093</v>
      </c>
      <c r="H1164" s="51">
        <v>34.99</v>
      </c>
      <c r="I1164" s="51">
        <f t="shared" si="22"/>
        <v>0.18223958333333334</v>
      </c>
    </row>
    <row r="1165" spans="1:9" ht="26.4" x14ac:dyDescent="0.25">
      <c r="A1165" s="84" t="s">
        <v>6103</v>
      </c>
      <c r="B1165" s="84" t="s">
        <v>2413</v>
      </c>
      <c r="C1165" s="51" t="s">
        <v>4205</v>
      </c>
      <c r="D1165" s="72">
        <v>14922</v>
      </c>
      <c r="E1165" s="24">
        <v>192</v>
      </c>
      <c r="F1165" s="84" t="s">
        <v>5513</v>
      </c>
      <c r="G1165" s="141">
        <v>9241005</v>
      </c>
      <c r="H1165" s="51">
        <v>34.99</v>
      </c>
      <c r="I1165" s="51">
        <f t="shared" si="22"/>
        <v>0.18223958333333334</v>
      </c>
    </row>
    <row r="1166" spans="1:9" ht="26.4" x14ac:dyDescent="0.25">
      <c r="A1166" s="84" t="s">
        <v>6104</v>
      </c>
      <c r="B1166" s="84" t="s">
        <v>2414</v>
      </c>
      <c r="C1166" s="51" t="s">
        <v>4205</v>
      </c>
      <c r="D1166" s="72">
        <v>14925</v>
      </c>
      <c r="E1166" s="24">
        <v>192</v>
      </c>
      <c r="F1166" s="84" t="s">
        <v>5513</v>
      </c>
      <c r="G1166" s="141">
        <v>9241004</v>
      </c>
      <c r="H1166" s="51">
        <v>34.99</v>
      </c>
      <c r="I1166" s="51">
        <f t="shared" si="22"/>
        <v>0.18223958333333334</v>
      </c>
    </row>
    <row r="1167" spans="1:9" ht="39.6" x14ac:dyDescent="0.25">
      <c r="A1167" s="84" t="s">
        <v>6105</v>
      </c>
      <c r="B1167" s="84" t="s">
        <v>2415</v>
      </c>
      <c r="C1167" s="51" t="s">
        <v>4205</v>
      </c>
      <c r="D1167" s="72">
        <v>14924</v>
      </c>
      <c r="E1167" s="24">
        <v>192</v>
      </c>
      <c r="F1167" s="84" t="s">
        <v>5513</v>
      </c>
      <c r="G1167" s="141">
        <v>9241002</v>
      </c>
      <c r="H1167" s="51">
        <v>34.99</v>
      </c>
      <c r="I1167" s="51">
        <f t="shared" si="22"/>
        <v>0.18223958333333334</v>
      </c>
    </row>
    <row r="1168" spans="1:9" ht="39.6" x14ac:dyDescent="0.25">
      <c r="A1168" s="84" t="s">
        <v>6106</v>
      </c>
      <c r="B1168" s="85" t="s">
        <v>1545</v>
      </c>
      <c r="C1168" s="51" t="s">
        <v>4207</v>
      </c>
      <c r="D1168" s="72">
        <v>6060</v>
      </c>
      <c r="E1168" s="24">
        <v>80</v>
      </c>
      <c r="F1168" s="84" t="s">
        <v>5195</v>
      </c>
      <c r="G1168" s="141">
        <v>9221805</v>
      </c>
      <c r="H1168" s="51">
        <v>29.08</v>
      </c>
      <c r="I1168" s="51">
        <f t="shared" si="22"/>
        <v>0.36349999999999999</v>
      </c>
    </row>
    <row r="1169" spans="1:9" ht="39.6" x14ac:dyDescent="0.25">
      <c r="A1169" s="84" t="s">
        <v>6107</v>
      </c>
      <c r="B1169" s="84" t="s">
        <v>2382</v>
      </c>
      <c r="C1169" s="51" t="s">
        <v>4208</v>
      </c>
      <c r="D1169" s="72" t="s">
        <v>4209</v>
      </c>
      <c r="E1169" s="24">
        <v>60</v>
      </c>
      <c r="F1169" s="84" t="s">
        <v>5196</v>
      </c>
      <c r="G1169" s="141">
        <v>9407225</v>
      </c>
      <c r="H1169" s="51">
        <v>23.96</v>
      </c>
      <c r="I1169" s="51">
        <f t="shared" si="22"/>
        <v>0.39933333333333337</v>
      </c>
    </row>
    <row r="1170" spans="1:9" ht="39.6" x14ac:dyDescent="0.25">
      <c r="A1170" s="84" t="s">
        <v>6108</v>
      </c>
      <c r="B1170" s="84" t="s">
        <v>2383</v>
      </c>
      <c r="C1170" s="51" t="s">
        <v>4210</v>
      </c>
      <c r="D1170" s="72" t="s">
        <v>4211</v>
      </c>
      <c r="E1170" s="24">
        <v>72</v>
      </c>
      <c r="F1170" s="84" t="s">
        <v>5196</v>
      </c>
      <c r="G1170" s="141">
        <v>4033424</v>
      </c>
      <c r="H1170" s="51">
        <v>25.72</v>
      </c>
      <c r="I1170" s="51">
        <f t="shared" si="22"/>
        <v>0.35722222222222222</v>
      </c>
    </row>
    <row r="1171" spans="1:9" ht="39.6" x14ac:dyDescent="0.25">
      <c r="A1171" s="84" t="s">
        <v>6109</v>
      </c>
      <c r="B1171" s="84" t="s">
        <v>2384</v>
      </c>
      <c r="C1171" s="51" t="s">
        <v>4038</v>
      </c>
      <c r="D1171" s="72">
        <v>81028</v>
      </c>
      <c r="E1171" s="24">
        <v>48</v>
      </c>
      <c r="F1171" s="84" t="s">
        <v>5187</v>
      </c>
      <c r="G1171" s="141">
        <v>5520005</v>
      </c>
      <c r="H1171" s="51">
        <v>21.98</v>
      </c>
      <c r="I1171" s="51">
        <f t="shared" si="22"/>
        <v>0.45791666666666669</v>
      </c>
    </row>
    <row r="1172" spans="1:9" ht="184.8" x14ac:dyDescent="0.25">
      <c r="A1172" s="84" t="s">
        <v>6110</v>
      </c>
      <c r="B1172" s="67" t="s">
        <v>2352</v>
      </c>
      <c r="C1172" s="51" t="s">
        <v>4212</v>
      </c>
      <c r="D1172" s="72" t="s">
        <v>4213</v>
      </c>
      <c r="E1172" s="24">
        <v>378</v>
      </c>
      <c r="F1172" s="84" t="s">
        <v>5270</v>
      </c>
      <c r="G1172" s="141">
        <v>0</v>
      </c>
      <c r="H1172" s="51">
        <v>38.49</v>
      </c>
      <c r="I1172" s="51">
        <f t="shared" si="22"/>
        <v>0.10182539682539683</v>
      </c>
    </row>
    <row r="1173" spans="1:9" ht="132" x14ac:dyDescent="0.25">
      <c r="A1173" s="84" t="s">
        <v>6111</v>
      </c>
      <c r="B1173" s="67" t="s">
        <v>2353</v>
      </c>
      <c r="C1173" s="51" t="s">
        <v>4214</v>
      </c>
      <c r="D1173" s="72" t="s">
        <v>4215</v>
      </c>
      <c r="E1173" s="24">
        <v>252</v>
      </c>
      <c r="F1173" s="84" t="s">
        <v>5437</v>
      </c>
      <c r="G1173" s="141">
        <v>8520022</v>
      </c>
      <c r="H1173" s="51">
        <v>35.08</v>
      </c>
      <c r="I1173" s="51">
        <f t="shared" si="22"/>
        <v>0.13920634920634919</v>
      </c>
    </row>
    <row r="1174" spans="1:9" ht="66" x14ac:dyDescent="0.25">
      <c r="A1174" s="84" t="s">
        <v>6112</v>
      </c>
      <c r="B1174" s="67" t="s">
        <v>2354</v>
      </c>
      <c r="C1174" s="51" t="s">
        <v>4212</v>
      </c>
      <c r="D1174" s="72" t="s">
        <v>4216</v>
      </c>
      <c r="E1174" s="24">
        <v>180</v>
      </c>
      <c r="F1174" s="84" t="s">
        <v>5187</v>
      </c>
      <c r="G1174" s="141">
        <v>0</v>
      </c>
      <c r="H1174" s="51">
        <v>37.56</v>
      </c>
      <c r="I1174" s="51">
        <f t="shared" si="22"/>
        <v>0.20866666666666667</v>
      </c>
    </row>
    <row r="1175" spans="1:9" ht="66" x14ac:dyDescent="0.25">
      <c r="A1175" s="84" t="s">
        <v>6113</v>
      </c>
      <c r="B1175" s="67" t="s">
        <v>2355</v>
      </c>
      <c r="C1175" s="51" t="s">
        <v>4212</v>
      </c>
      <c r="D1175" s="72" t="s">
        <v>4217</v>
      </c>
      <c r="E1175" s="24">
        <v>180</v>
      </c>
      <c r="F1175" s="84" t="s">
        <v>5187</v>
      </c>
      <c r="G1175" s="141">
        <v>0</v>
      </c>
      <c r="H1175" s="51">
        <v>38.299999999999997</v>
      </c>
      <c r="I1175" s="51">
        <f t="shared" si="22"/>
        <v>0.21277777777777776</v>
      </c>
    </row>
    <row r="1176" spans="1:9" ht="66" x14ac:dyDescent="0.25">
      <c r="A1176" s="84" t="s">
        <v>6114</v>
      </c>
      <c r="B1176" s="67" t="s">
        <v>2356</v>
      </c>
      <c r="C1176" s="51" t="s">
        <v>4212</v>
      </c>
      <c r="D1176" s="72" t="s">
        <v>4218</v>
      </c>
      <c r="E1176" s="24">
        <v>180</v>
      </c>
      <c r="F1176" s="84" t="s">
        <v>5187</v>
      </c>
      <c r="G1176" s="141">
        <v>0</v>
      </c>
      <c r="H1176" s="51">
        <v>33.56</v>
      </c>
      <c r="I1176" s="51">
        <f t="shared" si="22"/>
        <v>0.18644444444444447</v>
      </c>
    </row>
    <row r="1177" spans="1:9" ht="105.6" x14ac:dyDescent="0.25">
      <c r="A1177" s="84" t="s">
        <v>6115</v>
      </c>
      <c r="B1177" s="67" t="s">
        <v>2357</v>
      </c>
      <c r="C1177" s="51" t="s">
        <v>4212</v>
      </c>
      <c r="D1177" s="72" t="s">
        <v>4219</v>
      </c>
      <c r="E1177" s="24">
        <v>180</v>
      </c>
      <c r="F1177" s="84" t="s">
        <v>5187</v>
      </c>
      <c r="G1177" s="141">
        <v>0</v>
      </c>
      <c r="H1177" s="51">
        <v>37.630000000000003</v>
      </c>
      <c r="I1177" s="51">
        <f t="shared" si="22"/>
        <v>0.20905555555555558</v>
      </c>
    </row>
    <row r="1178" spans="1:9" ht="92.4" x14ac:dyDescent="0.25">
      <c r="A1178" s="84" t="s">
        <v>6116</v>
      </c>
      <c r="B1178" s="67" t="s">
        <v>2358</v>
      </c>
      <c r="C1178" s="51" t="s">
        <v>4214</v>
      </c>
      <c r="D1178" s="72" t="s">
        <v>4220</v>
      </c>
      <c r="E1178" s="24">
        <v>120</v>
      </c>
      <c r="F1178" s="84" t="s">
        <v>5437</v>
      </c>
      <c r="G1178" s="141">
        <v>8520028</v>
      </c>
      <c r="H1178" s="51">
        <v>27.49</v>
      </c>
      <c r="I1178" s="51">
        <f t="shared" si="22"/>
        <v>0.22908333333333333</v>
      </c>
    </row>
    <row r="1179" spans="1:9" ht="39.6" x14ac:dyDescent="0.25">
      <c r="A1179" s="84" t="s">
        <v>6117</v>
      </c>
      <c r="B1179" s="84" t="s">
        <v>2386</v>
      </c>
      <c r="C1179" s="51" t="s">
        <v>4221</v>
      </c>
      <c r="D1179" s="72" t="s">
        <v>4222</v>
      </c>
      <c r="E1179" s="24">
        <v>96</v>
      </c>
      <c r="F1179" s="84" t="s">
        <v>5514</v>
      </c>
      <c r="G1179" s="141">
        <v>0</v>
      </c>
      <c r="H1179" s="51">
        <v>30.73</v>
      </c>
      <c r="I1179" s="51">
        <f t="shared" si="22"/>
        <v>0.32010416666666669</v>
      </c>
    </row>
    <row r="1180" spans="1:9" ht="39.6" x14ac:dyDescent="0.25">
      <c r="A1180" s="84" t="s">
        <v>6118</v>
      </c>
      <c r="B1180" s="84" t="s">
        <v>2387</v>
      </c>
      <c r="C1180" s="51" t="s">
        <v>4024</v>
      </c>
      <c r="D1180" s="72" t="s">
        <v>4223</v>
      </c>
      <c r="E1180" s="24">
        <v>96</v>
      </c>
      <c r="F1180" s="84" t="s">
        <v>5514</v>
      </c>
      <c r="G1180" s="141">
        <v>0</v>
      </c>
      <c r="H1180" s="51">
        <v>30.79</v>
      </c>
      <c r="I1180" s="51">
        <f t="shared" ref="I1180:I1243" si="23">H1180/$E1180</f>
        <v>0.32072916666666668</v>
      </c>
    </row>
    <row r="1181" spans="1:9" ht="39.6" x14ac:dyDescent="0.25">
      <c r="A1181" s="84" t="s">
        <v>6119</v>
      </c>
      <c r="B1181" s="84" t="s">
        <v>2388</v>
      </c>
      <c r="C1181" s="51" t="s">
        <v>4210</v>
      </c>
      <c r="D1181" s="72" t="s">
        <v>4224</v>
      </c>
      <c r="E1181" s="24">
        <v>120</v>
      </c>
      <c r="F1181" s="84" t="s">
        <v>5187</v>
      </c>
      <c r="G1181" s="141">
        <v>4033427</v>
      </c>
      <c r="H1181" s="51">
        <v>35.83</v>
      </c>
      <c r="I1181" s="51">
        <f t="shared" si="23"/>
        <v>0.29858333333333331</v>
      </c>
    </row>
    <row r="1182" spans="1:9" ht="26.4" x14ac:dyDescent="0.25">
      <c r="A1182" s="84" t="s">
        <v>6120</v>
      </c>
      <c r="B1182" s="85" t="s">
        <v>1547</v>
      </c>
      <c r="C1182" s="51" t="s">
        <v>4048</v>
      </c>
      <c r="D1182" s="72">
        <v>19000</v>
      </c>
      <c r="E1182" s="24">
        <v>80</v>
      </c>
      <c r="F1182" s="84" t="s">
        <v>5176</v>
      </c>
      <c r="G1182" s="141">
        <v>1030069</v>
      </c>
      <c r="H1182" s="51">
        <v>31.67</v>
      </c>
      <c r="I1182" s="51">
        <f t="shared" si="23"/>
        <v>0.39587500000000003</v>
      </c>
    </row>
    <row r="1183" spans="1:9" ht="39.6" x14ac:dyDescent="0.25">
      <c r="A1183" s="84" t="s">
        <v>6121</v>
      </c>
      <c r="B1183" s="84" t="s">
        <v>2572</v>
      </c>
      <c r="C1183" s="51" t="s">
        <v>227</v>
      </c>
      <c r="D1183" s="72">
        <v>6808</v>
      </c>
      <c r="E1183" s="24">
        <v>24</v>
      </c>
      <c r="F1183" s="84" t="s">
        <v>5349</v>
      </c>
      <c r="G1183" s="141">
        <v>4082186</v>
      </c>
      <c r="H1183" s="51">
        <v>47.78</v>
      </c>
      <c r="I1183" s="51">
        <f t="shared" si="23"/>
        <v>1.9908333333333335</v>
      </c>
    </row>
    <row r="1184" spans="1:9" ht="66" x14ac:dyDescent="0.25">
      <c r="A1184" s="84" t="s">
        <v>6122</v>
      </c>
      <c r="B1184" s="85" t="s">
        <v>168</v>
      </c>
      <c r="C1184" s="51" t="s">
        <v>227</v>
      </c>
      <c r="D1184" s="72">
        <v>2559</v>
      </c>
      <c r="E1184" s="24">
        <v>12</v>
      </c>
      <c r="F1184" s="84" t="s">
        <v>5341</v>
      </c>
      <c r="G1184" s="141">
        <v>9310533</v>
      </c>
      <c r="H1184" s="51">
        <v>31.8</v>
      </c>
      <c r="I1184" s="51">
        <f t="shared" si="23"/>
        <v>2.65</v>
      </c>
    </row>
    <row r="1185" spans="1:9" ht="52.8" x14ac:dyDescent="0.25">
      <c r="A1185" s="84" t="s">
        <v>6123</v>
      </c>
      <c r="B1185" s="85" t="s">
        <v>169</v>
      </c>
      <c r="C1185" s="51" t="s">
        <v>227</v>
      </c>
      <c r="D1185" s="72">
        <v>8011</v>
      </c>
      <c r="E1185" s="24">
        <v>12</v>
      </c>
      <c r="F1185" s="84" t="s">
        <v>5455</v>
      </c>
      <c r="G1185" s="141">
        <v>9310512</v>
      </c>
      <c r="H1185" s="51">
        <v>40.79</v>
      </c>
      <c r="I1185" s="51">
        <f t="shared" si="23"/>
        <v>3.3991666666666664</v>
      </c>
    </row>
    <row r="1186" spans="1:9" ht="303.60000000000002" x14ac:dyDescent="0.25">
      <c r="A1186" s="84" t="s">
        <v>6124</v>
      </c>
      <c r="B1186" s="84" t="s">
        <v>2535</v>
      </c>
      <c r="C1186" s="51" t="s">
        <v>4226</v>
      </c>
      <c r="D1186" s="72">
        <v>2060</v>
      </c>
      <c r="E1186" s="24">
        <v>24</v>
      </c>
      <c r="F1186" s="84" t="s">
        <v>5467</v>
      </c>
      <c r="G1186" s="141">
        <v>7271501</v>
      </c>
      <c r="H1186" s="51">
        <v>14.4</v>
      </c>
      <c r="I1186" s="51">
        <f t="shared" si="23"/>
        <v>0.6</v>
      </c>
    </row>
    <row r="1187" spans="1:9" ht="39.6" x14ac:dyDescent="0.25">
      <c r="A1187" s="84" t="s">
        <v>6125</v>
      </c>
      <c r="B1187" s="84" t="s">
        <v>2536</v>
      </c>
      <c r="C1187" s="51" t="s">
        <v>4227</v>
      </c>
      <c r="D1187" s="72">
        <v>882</v>
      </c>
      <c r="E1187" s="24">
        <v>48</v>
      </c>
      <c r="F1187" s="84" t="s">
        <v>5203</v>
      </c>
      <c r="G1187" s="141">
        <v>1104009</v>
      </c>
      <c r="H1187" s="51">
        <v>21.48</v>
      </c>
      <c r="I1187" s="51">
        <f t="shared" si="23"/>
        <v>0.44750000000000001</v>
      </c>
    </row>
    <row r="1188" spans="1:9" ht="52.8" x14ac:dyDescent="0.25">
      <c r="A1188" s="84" t="s">
        <v>6126</v>
      </c>
      <c r="B1188" s="84" t="s">
        <v>2537</v>
      </c>
      <c r="C1188" s="51" t="s">
        <v>4225</v>
      </c>
      <c r="D1188" s="72">
        <v>12720</v>
      </c>
      <c r="E1188" s="24">
        <v>24</v>
      </c>
      <c r="F1188" s="84" t="s">
        <v>5515</v>
      </c>
      <c r="G1188" s="141">
        <v>1102510</v>
      </c>
      <c r="H1188" s="51">
        <v>11.97</v>
      </c>
      <c r="I1188" s="51">
        <f t="shared" si="23"/>
        <v>0.49875000000000003</v>
      </c>
    </row>
    <row r="1189" spans="1:9" ht="26.4" x14ac:dyDescent="0.25">
      <c r="A1189" s="84" t="s">
        <v>6127</v>
      </c>
      <c r="B1189" s="85" t="s">
        <v>255</v>
      </c>
      <c r="C1189" s="51" t="s">
        <v>4225</v>
      </c>
      <c r="D1189" s="72">
        <v>12807</v>
      </c>
      <c r="E1189" s="24">
        <v>24</v>
      </c>
      <c r="F1189" s="84" t="s">
        <v>5515</v>
      </c>
      <c r="G1189" s="141">
        <v>1102512</v>
      </c>
      <c r="H1189" s="51">
        <v>11.97</v>
      </c>
      <c r="I1189" s="51">
        <f t="shared" si="23"/>
        <v>0.49875000000000003</v>
      </c>
    </row>
    <row r="1190" spans="1:9" ht="92.4" x14ac:dyDescent="0.25">
      <c r="A1190" s="84" t="s">
        <v>6128</v>
      </c>
      <c r="B1190" s="84" t="s">
        <v>2542</v>
      </c>
      <c r="C1190" s="51" t="s">
        <v>4225</v>
      </c>
      <c r="D1190" s="72">
        <v>12719</v>
      </c>
      <c r="E1190" s="24">
        <v>24</v>
      </c>
      <c r="F1190" s="84" t="s">
        <v>5515</v>
      </c>
      <c r="G1190" s="141">
        <v>1102511</v>
      </c>
      <c r="H1190" s="51">
        <v>11.97</v>
      </c>
      <c r="I1190" s="51">
        <f t="shared" si="23"/>
        <v>0.49875000000000003</v>
      </c>
    </row>
    <row r="1191" spans="1:9" ht="26.4" x14ac:dyDescent="0.25">
      <c r="A1191" s="84" t="s">
        <v>6129</v>
      </c>
      <c r="B1191" s="85" t="s">
        <v>326</v>
      </c>
      <c r="C1191" s="51" t="s">
        <v>4228</v>
      </c>
      <c r="D1191" s="72">
        <v>68034</v>
      </c>
      <c r="E1191" s="24">
        <v>24</v>
      </c>
      <c r="F1191" s="84" t="s">
        <v>5516</v>
      </c>
      <c r="G1191" s="141">
        <v>927095</v>
      </c>
      <c r="H1191" s="51">
        <v>8.15</v>
      </c>
      <c r="I1191" s="51">
        <f t="shared" si="23"/>
        <v>0.33958333333333335</v>
      </c>
    </row>
    <row r="1192" spans="1:9" ht="26.4" x14ac:dyDescent="0.25">
      <c r="A1192" s="84" t="s">
        <v>6130</v>
      </c>
      <c r="B1192" s="61" t="s">
        <v>1029</v>
      </c>
      <c r="C1192" s="51" t="s">
        <v>4229</v>
      </c>
      <c r="D1192" s="72">
        <v>95004</v>
      </c>
      <c r="E1192" s="24">
        <v>24</v>
      </c>
      <c r="F1192" s="84" t="s">
        <v>5515</v>
      </c>
      <c r="G1192" s="141">
        <v>9311036</v>
      </c>
      <c r="H1192" s="51">
        <v>9.76</v>
      </c>
      <c r="I1192" s="51">
        <f t="shared" si="23"/>
        <v>0.40666666666666668</v>
      </c>
    </row>
    <row r="1193" spans="1:9" ht="26.4" x14ac:dyDescent="0.25">
      <c r="A1193" s="84" t="s">
        <v>6131</v>
      </c>
      <c r="B1193" s="85" t="s">
        <v>204</v>
      </c>
      <c r="C1193" s="51" t="s">
        <v>4230</v>
      </c>
      <c r="D1193" s="72">
        <v>85476</v>
      </c>
      <c r="E1193" s="24">
        <v>12</v>
      </c>
      <c r="F1193" s="84" t="s">
        <v>5517</v>
      </c>
      <c r="G1193" s="141">
        <v>1284578</v>
      </c>
      <c r="H1193" s="51">
        <v>13.04</v>
      </c>
      <c r="I1193" s="51">
        <f t="shared" si="23"/>
        <v>1.0866666666666667</v>
      </c>
    </row>
    <row r="1194" spans="1:9" x14ac:dyDescent="0.25">
      <c r="A1194" s="84" t="s">
        <v>6132</v>
      </c>
      <c r="B1194" s="85" t="s">
        <v>205</v>
      </c>
      <c r="C1194" s="51" t="s">
        <v>4230</v>
      </c>
      <c r="D1194" s="72">
        <v>85475</v>
      </c>
      <c r="E1194" s="24">
        <v>12</v>
      </c>
      <c r="F1194" s="84" t="s">
        <v>5517</v>
      </c>
      <c r="G1194" s="141">
        <v>1281066</v>
      </c>
      <c r="H1194" s="51">
        <v>13.04</v>
      </c>
      <c r="I1194" s="51">
        <f t="shared" si="23"/>
        <v>1.0866666666666667</v>
      </c>
    </row>
    <row r="1195" spans="1:9" x14ac:dyDescent="0.25">
      <c r="A1195" s="84" t="s">
        <v>6133</v>
      </c>
      <c r="B1195" s="85" t="s">
        <v>206</v>
      </c>
      <c r="C1195" s="51" t="s">
        <v>4230</v>
      </c>
      <c r="D1195" s="72">
        <v>85474</v>
      </c>
      <c r="E1195" s="24">
        <v>12</v>
      </c>
      <c r="F1195" s="84" t="s">
        <v>5517</v>
      </c>
      <c r="G1195" s="141">
        <v>1281100</v>
      </c>
      <c r="H1195" s="51">
        <v>13.04</v>
      </c>
      <c r="I1195" s="51">
        <f t="shared" si="23"/>
        <v>1.0866666666666667</v>
      </c>
    </row>
    <row r="1196" spans="1:9" ht="26.4" x14ac:dyDescent="0.25">
      <c r="A1196" s="84" t="s">
        <v>6134</v>
      </c>
      <c r="B1196" s="85" t="s">
        <v>207</v>
      </c>
      <c r="C1196" s="51" t="s">
        <v>4230</v>
      </c>
      <c r="D1196" s="72">
        <v>85477</v>
      </c>
      <c r="E1196" s="24">
        <v>12</v>
      </c>
      <c r="F1196" s="84" t="s">
        <v>5518</v>
      </c>
      <c r="G1196" s="141">
        <v>1267545</v>
      </c>
      <c r="H1196" s="51">
        <v>13.04</v>
      </c>
      <c r="I1196" s="51">
        <f t="shared" si="23"/>
        <v>1.0866666666666667</v>
      </c>
    </row>
    <row r="1197" spans="1:9" ht="26.4" x14ac:dyDescent="0.25">
      <c r="A1197" s="84" t="s">
        <v>6135</v>
      </c>
      <c r="B1197" s="85" t="s">
        <v>125</v>
      </c>
      <c r="C1197" s="51" t="s">
        <v>3490</v>
      </c>
      <c r="D1197" s="72">
        <v>132974</v>
      </c>
      <c r="E1197" s="24">
        <v>24</v>
      </c>
      <c r="F1197" s="84" t="s">
        <v>5444</v>
      </c>
      <c r="G1197" s="141">
        <v>1300001</v>
      </c>
      <c r="H1197" s="51">
        <v>11.21</v>
      </c>
      <c r="I1197" s="51">
        <f t="shared" si="23"/>
        <v>0.46708333333333335</v>
      </c>
    </row>
    <row r="1198" spans="1:9" x14ac:dyDescent="0.25">
      <c r="A1198" s="84" t="s">
        <v>6136</v>
      </c>
      <c r="B1198" s="85" t="s">
        <v>218</v>
      </c>
      <c r="C1198" s="51" t="s">
        <v>4231</v>
      </c>
      <c r="D1198" s="72">
        <v>20405</v>
      </c>
      <c r="E1198" s="24">
        <v>24</v>
      </c>
      <c r="F1198" s="84" t="s">
        <v>5519</v>
      </c>
      <c r="G1198" s="141">
        <v>1302885</v>
      </c>
      <c r="H1198" s="51">
        <v>20.2</v>
      </c>
      <c r="I1198" s="51">
        <f t="shared" si="23"/>
        <v>0.84166666666666667</v>
      </c>
    </row>
    <row r="1199" spans="1:9" ht="39.6" x14ac:dyDescent="0.25">
      <c r="A1199" s="84" t="s">
        <v>6137</v>
      </c>
      <c r="B1199" s="84" t="s">
        <v>2315</v>
      </c>
      <c r="C1199" s="51" t="s">
        <v>3491</v>
      </c>
      <c r="D1199" s="72" t="s">
        <v>4232</v>
      </c>
      <c r="E1199" s="24">
        <v>6</v>
      </c>
      <c r="F1199" s="84" t="s">
        <v>5262</v>
      </c>
      <c r="G1199" s="141">
        <v>2280008</v>
      </c>
      <c r="H1199" s="51">
        <v>21.26</v>
      </c>
      <c r="I1199" s="51">
        <f t="shared" si="23"/>
        <v>3.5433333333333334</v>
      </c>
    </row>
    <row r="1200" spans="1:9" x14ac:dyDescent="0.25">
      <c r="A1200" s="84" t="s">
        <v>6138</v>
      </c>
      <c r="B1200" s="85" t="s">
        <v>220</v>
      </c>
      <c r="C1200" s="51" t="s">
        <v>4231</v>
      </c>
      <c r="D1200" s="72">
        <v>20407</v>
      </c>
      <c r="E1200" s="24">
        <v>24</v>
      </c>
      <c r="F1200" s="84" t="s">
        <v>5519</v>
      </c>
      <c r="G1200" s="141">
        <v>1302887</v>
      </c>
      <c r="H1200" s="51">
        <v>20.2</v>
      </c>
      <c r="I1200" s="51">
        <f t="shared" si="23"/>
        <v>0.84166666666666667</v>
      </c>
    </row>
    <row r="1201" spans="1:9" ht="26.4" x14ac:dyDescent="0.25">
      <c r="A1201" s="84" t="s">
        <v>6139</v>
      </c>
      <c r="B1201" s="85" t="s">
        <v>221</v>
      </c>
      <c r="C1201" s="51" t="s">
        <v>3490</v>
      </c>
      <c r="D1201" s="72">
        <v>12203</v>
      </c>
      <c r="E1201" s="24">
        <v>24</v>
      </c>
      <c r="F1201" s="84" t="s">
        <v>5520</v>
      </c>
      <c r="G1201" s="141">
        <v>1302889</v>
      </c>
      <c r="H1201" s="51">
        <v>11.21</v>
      </c>
      <c r="I1201" s="51">
        <f t="shared" si="23"/>
        <v>0.46708333333333335</v>
      </c>
    </row>
    <row r="1202" spans="1:9" ht="26.4" x14ac:dyDescent="0.25">
      <c r="A1202" s="84" t="s">
        <v>6140</v>
      </c>
      <c r="B1202" s="85" t="s">
        <v>220</v>
      </c>
      <c r="C1202" s="51" t="s">
        <v>3490</v>
      </c>
      <c r="D1202" s="72">
        <v>12204</v>
      </c>
      <c r="E1202" s="24">
        <v>24</v>
      </c>
      <c r="F1202" s="84" t="s">
        <v>5520</v>
      </c>
      <c r="G1202" s="141">
        <v>1302890</v>
      </c>
      <c r="H1202" s="51">
        <v>11.21</v>
      </c>
      <c r="I1202" s="51">
        <f t="shared" si="23"/>
        <v>0.46708333333333335</v>
      </c>
    </row>
    <row r="1203" spans="1:9" ht="26.4" x14ac:dyDescent="0.25">
      <c r="A1203" s="84" t="s">
        <v>6141</v>
      </c>
      <c r="B1203" s="84" t="s">
        <v>218</v>
      </c>
      <c r="C1203" s="51" t="s">
        <v>3490</v>
      </c>
      <c r="D1203" s="72">
        <v>12202</v>
      </c>
      <c r="E1203" s="24">
        <v>24</v>
      </c>
      <c r="F1203" s="84" t="s">
        <v>5444</v>
      </c>
      <c r="G1203" s="141">
        <v>1302891</v>
      </c>
      <c r="H1203" s="51">
        <v>11.21</v>
      </c>
      <c r="I1203" s="51">
        <f t="shared" si="23"/>
        <v>0.46708333333333335</v>
      </c>
    </row>
    <row r="1204" spans="1:9" ht="26.4" x14ac:dyDescent="0.25">
      <c r="A1204" s="84" t="s">
        <v>6142</v>
      </c>
      <c r="B1204" s="84" t="s">
        <v>506</v>
      </c>
      <c r="C1204" s="51" t="s">
        <v>3490</v>
      </c>
      <c r="D1204" s="72">
        <v>12007</v>
      </c>
      <c r="E1204" s="24">
        <v>24</v>
      </c>
      <c r="F1204" s="84" t="s">
        <v>5520</v>
      </c>
      <c r="G1204" s="141">
        <v>1302883</v>
      </c>
      <c r="H1204" s="51">
        <v>11.21</v>
      </c>
      <c r="I1204" s="51">
        <f t="shared" si="23"/>
        <v>0.46708333333333335</v>
      </c>
    </row>
    <row r="1205" spans="1:9" ht="26.4" x14ac:dyDescent="0.25">
      <c r="A1205" s="84" t="s">
        <v>6143</v>
      </c>
      <c r="B1205" s="84" t="s">
        <v>2521</v>
      </c>
      <c r="C1205" s="51" t="s">
        <v>3490</v>
      </c>
      <c r="D1205" s="72">
        <v>12463</v>
      </c>
      <c r="E1205" s="24">
        <v>24</v>
      </c>
      <c r="F1205" s="84" t="s">
        <v>5444</v>
      </c>
      <c r="G1205" s="141">
        <v>1302881</v>
      </c>
      <c r="H1205" s="51">
        <v>11.21</v>
      </c>
      <c r="I1205" s="51">
        <f t="shared" si="23"/>
        <v>0.46708333333333335</v>
      </c>
    </row>
    <row r="1206" spans="1:9" ht="26.4" x14ac:dyDescent="0.25">
      <c r="A1206" s="84" t="s">
        <v>6144</v>
      </c>
      <c r="B1206" s="85" t="s">
        <v>219</v>
      </c>
      <c r="C1206" s="51" t="s">
        <v>3490</v>
      </c>
      <c r="D1206" s="72">
        <v>20406</v>
      </c>
      <c r="E1206" s="24">
        <v>24</v>
      </c>
      <c r="F1206" s="84" t="s">
        <v>5521</v>
      </c>
      <c r="G1206" s="141">
        <v>1302886</v>
      </c>
      <c r="H1206" s="51">
        <v>20.2</v>
      </c>
      <c r="I1206" s="51">
        <f t="shared" si="23"/>
        <v>0.84166666666666667</v>
      </c>
    </row>
    <row r="1207" spans="1:9" ht="39.6" x14ac:dyDescent="0.25">
      <c r="A1207" s="84" t="s">
        <v>6145</v>
      </c>
      <c r="B1207" s="85" t="s">
        <v>126</v>
      </c>
      <c r="C1207" s="51" t="s">
        <v>4233</v>
      </c>
      <c r="D1207" s="72" t="s">
        <v>4234</v>
      </c>
      <c r="E1207" s="24">
        <v>24</v>
      </c>
      <c r="F1207" s="84" t="s">
        <v>5444</v>
      </c>
      <c r="G1207" s="141">
        <v>124214</v>
      </c>
      <c r="H1207" s="51">
        <v>19.420000000000002</v>
      </c>
      <c r="I1207" s="51">
        <f t="shared" si="23"/>
        <v>0.8091666666666667</v>
      </c>
    </row>
    <row r="1208" spans="1:9" ht="39.6" x14ac:dyDescent="0.25">
      <c r="A1208" s="84" t="s">
        <v>6146</v>
      </c>
      <c r="B1208" s="85" t="s">
        <v>127</v>
      </c>
      <c r="C1208" s="51" t="s">
        <v>4233</v>
      </c>
      <c r="D1208" s="72" t="s">
        <v>4235</v>
      </c>
      <c r="E1208" s="24">
        <v>24</v>
      </c>
      <c r="F1208" s="84" t="s">
        <v>5444</v>
      </c>
      <c r="G1208" s="141">
        <v>124215</v>
      </c>
      <c r="H1208" s="51">
        <v>19.420000000000002</v>
      </c>
      <c r="I1208" s="51">
        <f t="shared" si="23"/>
        <v>0.8091666666666667</v>
      </c>
    </row>
    <row r="1209" spans="1:9" ht="39.6" x14ac:dyDescent="0.25">
      <c r="A1209" s="84" t="s">
        <v>6147</v>
      </c>
      <c r="B1209" s="85" t="s">
        <v>128</v>
      </c>
      <c r="C1209" s="51" t="s">
        <v>4233</v>
      </c>
      <c r="D1209" s="72" t="s">
        <v>4236</v>
      </c>
      <c r="E1209" s="24">
        <v>24</v>
      </c>
      <c r="F1209" s="84" t="s">
        <v>5444</v>
      </c>
      <c r="G1209" s="141">
        <v>124217</v>
      </c>
      <c r="H1209" s="51">
        <v>19.420000000000002</v>
      </c>
      <c r="I1209" s="51">
        <f t="shared" si="23"/>
        <v>0.8091666666666667</v>
      </c>
    </row>
    <row r="1210" spans="1:9" ht="39.6" x14ac:dyDescent="0.25">
      <c r="A1210" s="84" t="s">
        <v>6148</v>
      </c>
      <c r="B1210" s="85" t="s">
        <v>129</v>
      </c>
      <c r="C1210" s="51" t="s">
        <v>4233</v>
      </c>
      <c r="D1210" s="72">
        <v>12311</v>
      </c>
      <c r="E1210" s="24">
        <v>24</v>
      </c>
      <c r="F1210" s="84" t="s">
        <v>5444</v>
      </c>
      <c r="G1210" s="141">
        <v>1270399</v>
      </c>
      <c r="H1210" s="51">
        <v>19.420000000000002</v>
      </c>
      <c r="I1210" s="51">
        <f t="shared" si="23"/>
        <v>0.8091666666666667</v>
      </c>
    </row>
    <row r="1211" spans="1:9" ht="39.6" x14ac:dyDescent="0.25">
      <c r="A1211" s="84" t="s">
        <v>6149</v>
      </c>
      <c r="B1211" s="85" t="s">
        <v>52</v>
      </c>
      <c r="C1211" s="51" t="s">
        <v>4233</v>
      </c>
      <c r="D1211" s="72">
        <v>12308</v>
      </c>
      <c r="E1211" s="24">
        <v>24</v>
      </c>
      <c r="F1211" s="84" t="s">
        <v>5444</v>
      </c>
      <c r="G1211" s="141">
        <v>1272401</v>
      </c>
      <c r="H1211" s="51">
        <v>19.420000000000002</v>
      </c>
      <c r="I1211" s="51">
        <f t="shared" si="23"/>
        <v>0.8091666666666667</v>
      </c>
    </row>
    <row r="1212" spans="1:9" ht="26.4" x14ac:dyDescent="0.25">
      <c r="A1212" s="84" t="s">
        <v>6150</v>
      </c>
      <c r="B1212" s="85" t="s">
        <v>130</v>
      </c>
      <c r="C1212" s="51" t="s">
        <v>4399</v>
      </c>
      <c r="D1212" s="72" t="s">
        <v>4400</v>
      </c>
      <c r="E1212" s="24">
        <v>24</v>
      </c>
      <c r="F1212" s="84" t="s">
        <v>5444</v>
      </c>
      <c r="G1212" s="141">
        <v>7350069</v>
      </c>
      <c r="H1212" s="51">
        <v>10.44</v>
      </c>
      <c r="I1212" s="51">
        <f t="shared" si="23"/>
        <v>0.435</v>
      </c>
    </row>
    <row r="1213" spans="1:9" ht="79.2" x14ac:dyDescent="0.25">
      <c r="A1213" s="84" t="s">
        <v>6151</v>
      </c>
      <c r="B1213" s="85" t="s">
        <v>424</v>
      </c>
      <c r="C1213" s="51" t="s">
        <v>4237</v>
      </c>
      <c r="D1213" s="72">
        <v>400</v>
      </c>
      <c r="E1213" s="24">
        <v>24</v>
      </c>
      <c r="F1213" s="84" t="s">
        <v>5444</v>
      </c>
      <c r="G1213" s="141">
        <v>1271303</v>
      </c>
      <c r="H1213" s="51">
        <v>10.46</v>
      </c>
      <c r="I1213" s="51">
        <f t="shared" si="23"/>
        <v>0.43583333333333335</v>
      </c>
    </row>
    <row r="1214" spans="1:9" x14ac:dyDescent="0.25">
      <c r="A1214" s="84" t="s">
        <v>6152</v>
      </c>
      <c r="B1214" s="84" t="s">
        <v>2522</v>
      </c>
      <c r="C1214" s="51" t="s">
        <v>4239</v>
      </c>
      <c r="D1214" s="72">
        <v>63076</v>
      </c>
      <c r="E1214" s="24">
        <v>8</v>
      </c>
      <c r="F1214" s="84" t="s">
        <v>5397</v>
      </c>
      <c r="G1214" s="141">
        <v>9000026</v>
      </c>
      <c r="H1214" s="51">
        <v>10.49</v>
      </c>
      <c r="I1214" s="51">
        <f t="shared" si="23"/>
        <v>1.31125</v>
      </c>
    </row>
    <row r="1215" spans="1:9" x14ac:dyDescent="0.25">
      <c r="A1215" s="84" t="s">
        <v>6153</v>
      </c>
      <c r="B1215" s="84" t="s">
        <v>2523</v>
      </c>
      <c r="C1215" s="51" t="s">
        <v>4240</v>
      </c>
      <c r="D1215" s="72">
        <v>1505</v>
      </c>
      <c r="E1215" s="24">
        <v>24</v>
      </c>
      <c r="F1215" s="84" t="s">
        <v>5522</v>
      </c>
      <c r="G1215" s="141">
        <v>2251125</v>
      </c>
      <c r="H1215" s="51">
        <v>12.75</v>
      </c>
      <c r="I1215" s="51">
        <f t="shared" si="23"/>
        <v>0.53125</v>
      </c>
    </row>
    <row r="1216" spans="1:9" x14ac:dyDescent="0.25">
      <c r="A1216" s="84" t="s">
        <v>6154</v>
      </c>
      <c r="B1216" s="84" t="s">
        <v>2524</v>
      </c>
      <c r="C1216" s="51" t="s">
        <v>4240</v>
      </c>
      <c r="D1216" s="72">
        <v>1507</v>
      </c>
      <c r="E1216" s="24">
        <v>24</v>
      </c>
      <c r="F1216" s="84" t="s">
        <v>5522</v>
      </c>
      <c r="G1216" s="141">
        <v>2251127</v>
      </c>
      <c r="H1216" s="51">
        <v>12.75</v>
      </c>
      <c r="I1216" s="51">
        <f t="shared" si="23"/>
        <v>0.53125</v>
      </c>
    </row>
    <row r="1217" spans="1:9" x14ac:dyDescent="0.25">
      <c r="A1217" s="84" t="s">
        <v>6155</v>
      </c>
      <c r="B1217" s="84" t="s">
        <v>2525</v>
      </c>
      <c r="C1217" s="51" t="s">
        <v>4240</v>
      </c>
      <c r="D1217" s="72">
        <v>1502</v>
      </c>
      <c r="E1217" s="24">
        <v>24</v>
      </c>
      <c r="F1217" s="84" t="s">
        <v>5522</v>
      </c>
      <c r="G1217" s="141">
        <v>2251126</v>
      </c>
      <c r="H1217" s="51">
        <v>12.75</v>
      </c>
      <c r="I1217" s="51">
        <f t="shared" si="23"/>
        <v>0.53125</v>
      </c>
    </row>
    <row r="1218" spans="1:9" ht="79.2" x14ac:dyDescent="0.25">
      <c r="A1218" s="84" t="s">
        <v>6156</v>
      </c>
      <c r="B1218" s="85" t="s">
        <v>308</v>
      </c>
      <c r="C1218" s="51" t="s">
        <v>4238</v>
      </c>
      <c r="D1218" s="72">
        <v>101264</v>
      </c>
      <c r="E1218" s="24">
        <v>24</v>
      </c>
      <c r="F1218" s="84" t="s">
        <v>5523</v>
      </c>
      <c r="G1218" s="141">
        <v>1131088</v>
      </c>
      <c r="H1218" s="51">
        <v>3.99</v>
      </c>
      <c r="I1218" s="51">
        <f t="shared" si="23"/>
        <v>0.16625000000000001</v>
      </c>
    </row>
    <row r="1219" spans="1:9" ht="39.6" x14ac:dyDescent="0.25">
      <c r="A1219" s="84" t="s">
        <v>6157</v>
      </c>
      <c r="B1219" s="85" t="s">
        <v>309</v>
      </c>
      <c r="C1219" s="51" t="s">
        <v>3506</v>
      </c>
      <c r="D1219" s="72">
        <v>100233</v>
      </c>
      <c r="E1219" s="24">
        <v>6</v>
      </c>
      <c r="F1219" s="84" t="s">
        <v>4389</v>
      </c>
      <c r="G1219" s="141">
        <v>1139849</v>
      </c>
      <c r="H1219" s="51">
        <v>8.8000000000000007</v>
      </c>
      <c r="I1219" s="51">
        <f t="shared" si="23"/>
        <v>1.4666666666666668</v>
      </c>
    </row>
    <row r="1220" spans="1:9" ht="79.2" x14ac:dyDescent="0.25">
      <c r="A1220" s="84" t="s">
        <v>6158</v>
      </c>
      <c r="B1220" s="84" t="s">
        <v>2543</v>
      </c>
      <c r="C1220" s="51" t="s">
        <v>4242</v>
      </c>
      <c r="D1220" s="72">
        <v>43</v>
      </c>
      <c r="E1220" s="24">
        <v>24</v>
      </c>
      <c r="F1220" s="84" t="s">
        <v>5467</v>
      </c>
      <c r="G1220" s="141">
        <v>0</v>
      </c>
      <c r="H1220" s="51">
        <v>14.43</v>
      </c>
      <c r="I1220" s="51">
        <f t="shared" si="23"/>
        <v>0.60124999999999995</v>
      </c>
    </row>
    <row r="1221" spans="1:9" ht="26.4" x14ac:dyDescent="0.25">
      <c r="A1221" s="84" t="s">
        <v>6159</v>
      </c>
      <c r="B1221" s="64" t="s">
        <v>2359</v>
      </c>
      <c r="C1221" s="51" t="s">
        <v>4241</v>
      </c>
      <c r="D1221" s="72">
        <v>305</v>
      </c>
      <c r="E1221" s="24">
        <v>24</v>
      </c>
      <c r="F1221" s="84" t="s">
        <v>5444</v>
      </c>
      <c r="G1221" s="141">
        <v>8560011</v>
      </c>
      <c r="H1221" s="51">
        <v>14.65</v>
      </c>
      <c r="I1221" s="51">
        <f t="shared" si="23"/>
        <v>0.61041666666666672</v>
      </c>
    </row>
    <row r="1222" spans="1:9" ht="26.4" x14ac:dyDescent="0.25">
      <c r="A1222" s="84" t="s">
        <v>6160</v>
      </c>
      <c r="B1222" s="64" t="s">
        <v>2360</v>
      </c>
      <c r="C1222" s="51" t="s">
        <v>4241</v>
      </c>
      <c r="D1222" s="72">
        <v>309</v>
      </c>
      <c r="E1222" s="24">
        <v>24</v>
      </c>
      <c r="F1222" s="84" t="s">
        <v>5444</v>
      </c>
      <c r="G1222" s="141">
        <v>8560010</v>
      </c>
      <c r="H1222" s="51">
        <v>14.65</v>
      </c>
      <c r="I1222" s="51">
        <f t="shared" si="23"/>
        <v>0.61041666666666672</v>
      </c>
    </row>
    <row r="1223" spans="1:9" ht="26.4" x14ac:dyDescent="0.25">
      <c r="A1223" s="84" t="s">
        <v>6161</v>
      </c>
      <c r="B1223" s="64" t="s">
        <v>2361</v>
      </c>
      <c r="C1223" s="51" t="s">
        <v>4243</v>
      </c>
      <c r="D1223" s="72">
        <v>311</v>
      </c>
      <c r="E1223" s="24">
        <v>288</v>
      </c>
      <c r="F1223" s="84" t="s">
        <v>5524</v>
      </c>
      <c r="G1223" s="141">
        <v>0</v>
      </c>
      <c r="H1223" s="51">
        <v>14.65</v>
      </c>
      <c r="I1223" s="51">
        <f t="shared" si="23"/>
        <v>5.0868055555555555E-2</v>
      </c>
    </row>
    <row r="1224" spans="1:9" ht="26.4" x14ac:dyDescent="0.25">
      <c r="A1224" s="84" t="s">
        <v>6162</v>
      </c>
      <c r="B1224" s="64" t="s">
        <v>2362</v>
      </c>
      <c r="C1224" s="51" t="s">
        <v>4243</v>
      </c>
      <c r="D1224" s="72">
        <v>308</v>
      </c>
      <c r="E1224" s="24">
        <v>288</v>
      </c>
      <c r="F1224" s="84" t="s">
        <v>5524</v>
      </c>
      <c r="G1224" s="141">
        <v>0</v>
      </c>
      <c r="H1224" s="51">
        <v>14.65</v>
      </c>
      <c r="I1224" s="51">
        <f t="shared" si="23"/>
        <v>5.0868055555555555E-2</v>
      </c>
    </row>
    <row r="1225" spans="1:9" ht="26.4" x14ac:dyDescent="0.25">
      <c r="A1225" s="84" t="s">
        <v>6163</v>
      </c>
      <c r="B1225" s="64" t="s">
        <v>2363</v>
      </c>
      <c r="C1225" s="51" t="s">
        <v>4243</v>
      </c>
      <c r="D1225" s="72">
        <v>307</v>
      </c>
      <c r="E1225" s="24">
        <v>288</v>
      </c>
      <c r="F1225" s="84" t="s">
        <v>5524</v>
      </c>
      <c r="G1225" s="141">
        <v>0</v>
      </c>
      <c r="H1225" s="51">
        <v>14.65</v>
      </c>
      <c r="I1225" s="51">
        <f t="shared" si="23"/>
        <v>5.0868055555555555E-2</v>
      </c>
    </row>
    <row r="1226" spans="1:9" ht="26.4" x14ac:dyDescent="0.25">
      <c r="A1226" s="84" t="s">
        <v>6164</v>
      </c>
      <c r="B1226" s="85" t="s">
        <v>175</v>
      </c>
      <c r="C1226" s="51" t="s">
        <v>3506</v>
      </c>
      <c r="D1226" s="72">
        <v>101437</v>
      </c>
      <c r="E1226" s="24">
        <v>24</v>
      </c>
      <c r="F1226" s="84" t="s">
        <v>5523</v>
      </c>
      <c r="G1226" s="141">
        <v>1131085</v>
      </c>
      <c r="H1226" s="51">
        <v>6.2</v>
      </c>
      <c r="I1226" s="51">
        <f t="shared" si="23"/>
        <v>0.25833333333333336</v>
      </c>
    </row>
    <row r="1227" spans="1:9" ht="26.4" x14ac:dyDescent="0.25">
      <c r="A1227" s="84" t="s">
        <v>6165</v>
      </c>
      <c r="B1227" s="85" t="s">
        <v>176</v>
      </c>
      <c r="C1227" s="51" t="s">
        <v>3506</v>
      </c>
      <c r="D1227" s="72">
        <v>100746</v>
      </c>
      <c r="E1227" s="24">
        <v>48</v>
      </c>
      <c r="F1227" s="84" t="s">
        <v>5525</v>
      </c>
      <c r="G1227" s="141">
        <v>1134444</v>
      </c>
      <c r="H1227" s="51">
        <v>10.92</v>
      </c>
      <c r="I1227" s="51">
        <f t="shared" si="23"/>
        <v>0.22750000000000001</v>
      </c>
    </row>
    <row r="1228" spans="1:9" ht="26.4" x14ac:dyDescent="0.25">
      <c r="A1228" s="84" t="s">
        <v>6166</v>
      </c>
      <c r="B1228" s="85" t="s">
        <v>213</v>
      </c>
      <c r="C1228" s="51" t="s">
        <v>4244</v>
      </c>
      <c r="D1228" s="72">
        <v>23244</v>
      </c>
      <c r="E1228" s="24">
        <v>24</v>
      </c>
      <c r="F1228" s="84" t="s">
        <v>5341</v>
      </c>
      <c r="G1228" s="141">
        <v>1132170</v>
      </c>
      <c r="H1228" s="51">
        <v>10.75</v>
      </c>
      <c r="I1228" s="51">
        <f t="shared" si="23"/>
        <v>0.44791666666666669</v>
      </c>
    </row>
    <row r="1229" spans="1:9" ht="39.6" x14ac:dyDescent="0.25">
      <c r="A1229" s="84" t="s">
        <v>6167</v>
      </c>
      <c r="B1229" s="85" t="s">
        <v>425</v>
      </c>
      <c r="C1229" s="51" t="s">
        <v>3486</v>
      </c>
      <c r="D1229" s="72">
        <v>797</v>
      </c>
      <c r="E1229" s="24">
        <v>120</v>
      </c>
      <c r="F1229" s="84" t="s">
        <v>5526</v>
      </c>
      <c r="G1229" s="141">
        <v>1284077</v>
      </c>
      <c r="H1229" s="51">
        <v>23.91</v>
      </c>
      <c r="I1229" s="51">
        <f t="shared" si="23"/>
        <v>0.19925000000000001</v>
      </c>
    </row>
    <row r="1230" spans="1:9" ht="132" x14ac:dyDescent="0.25">
      <c r="A1230" s="84" t="s">
        <v>6168</v>
      </c>
      <c r="B1230" s="85" t="s">
        <v>426</v>
      </c>
      <c r="C1230" s="51" t="s">
        <v>4245</v>
      </c>
      <c r="D1230" s="72" t="s">
        <v>4246</v>
      </c>
      <c r="E1230" s="24">
        <v>120</v>
      </c>
      <c r="F1230" s="84" t="s">
        <v>5526</v>
      </c>
      <c r="G1230" s="141">
        <v>1284074</v>
      </c>
      <c r="H1230" s="51">
        <v>23.91</v>
      </c>
      <c r="I1230" s="51">
        <f t="shared" si="23"/>
        <v>0.19925000000000001</v>
      </c>
    </row>
    <row r="1231" spans="1:9" ht="39.6" x14ac:dyDescent="0.25">
      <c r="A1231" s="84" t="s">
        <v>6169</v>
      </c>
      <c r="B1231" s="85" t="s">
        <v>427</v>
      </c>
      <c r="C1231" s="51" t="s">
        <v>3486</v>
      </c>
      <c r="D1231" s="72">
        <v>796</v>
      </c>
      <c r="E1231" s="24">
        <v>120</v>
      </c>
      <c r="F1231" s="84" t="s">
        <v>5526</v>
      </c>
      <c r="G1231" s="141">
        <v>1284076</v>
      </c>
      <c r="H1231" s="51">
        <v>23.91</v>
      </c>
      <c r="I1231" s="51">
        <f t="shared" si="23"/>
        <v>0.19925000000000001</v>
      </c>
    </row>
    <row r="1232" spans="1:9" ht="79.2" x14ac:dyDescent="0.25">
      <c r="A1232" s="84" t="s">
        <v>6170</v>
      </c>
      <c r="B1232" s="85" t="s">
        <v>310</v>
      </c>
      <c r="C1232" s="51" t="s">
        <v>4247</v>
      </c>
      <c r="D1232" s="72">
        <v>240</v>
      </c>
      <c r="E1232" s="24">
        <v>1</v>
      </c>
      <c r="F1232" s="84" t="s">
        <v>5527</v>
      </c>
      <c r="G1232" s="141">
        <v>4780576</v>
      </c>
      <c r="H1232" s="51">
        <v>8.23</v>
      </c>
      <c r="I1232" s="51">
        <f t="shared" si="23"/>
        <v>8.23</v>
      </c>
    </row>
    <row r="1233" spans="1:9" ht="66" x14ac:dyDescent="0.25">
      <c r="A1233" s="84" t="s">
        <v>6171</v>
      </c>
      <c r="B1233" s="84" t="s">
        <v>2573</v>
      </c>
      <c r="C1233" s="51" t="s">
        <v>3505</v>
      </c>
      <c r="D1233" s="72" t="s">
        <v>4248</v>
      </c>
      <c r="E1233" s="24">
        <v>6</v>
      </c>
      <c r="F1233" s="84" t="s">
        <v>5262</v>
      </c>
      <c r="G1233" s="141">
        <v>4521019</v>
      </c>
      <c r="H1233" s="51">
        <v>45.38</v>
      </c>
      <c r="I1233" s="51">
        <f t="shared" si="23"/>
        <v>7.5633333333333335</v>
      </c>
    </row>
    <row r="1234" spans="1:9" ht="66" x14ac:dyDescent="0.25">
      <c r="A1234" s="84" t="s">
        <v>6172</v>
      </c>
      <c r="B1234" s="85" t="s">
        <v>311</v>
      </c>
      <c r="C1234" s="51" t="s">
        <v>2318</v>
      </c>
      <c r="D1234" s="72">
        <v>78000063</v>
      </c>
      <c r="E1234" s="24">
        <v>6</v>
      </c>
      <c r="F1234" s="84" t="s">
        <v>5262</v>
      </c>
      <c r="G1234" s="141">
        <v>3250503</v>
      </c>
      <c r="H1234" s="51">
        <v>19.78</v>
      </c>
      <c r="I1234" s="51">
        <f t="shared" si="23"/>
        <v>3.2966666666666669</v>
      </c>
    </row>
    <row r="1235" spans="1:9" ht="132" x14ac:dyDescent="0.25">
      <c r="A1235" s="84" t="s">
        <v>6173</v>
      </c>
      <c r="B1235" s="85" t="s">
        <v>312</v>
      </c>
      <c r="C1235" s="51" t="s">
        <v>2318</v>
      </c>
      <c r="D1235" s="72">
        <v>75991004</v>
      </c>
      <c r="E1235" s="24">
        <v>1</v>
      </c>
      <c r="F1235" s="84" t="s">
        <v>5448</v>
      </c>
      <c r="G1235" s="141">
        <v>3251253</v>
      </c>
      <c r="H1235" s="51">
        <v>15.37</v>
      </c>
      <c r="I1235" s="51">
        <f t="shared" si="23"/>
        <v>15.37</v>
      </c>
    </row>
    <row r="1236" spans="1:9" ht="26.4" x14ac:dyDescent="0.25">
      <c r="A1236" s="84" t="s">
        <v>6174</v>
      </c>
      <c r="B1236" s="85" t="s">
        <v>313</v>
      </c>
      <c r="C1236" s="51" t="s">
        <v>4249</v>
      </c>
      <c r="D1236" s="72">
        <v>38272</v>
      </c>
      <c r="E1236" s="24">
        <v>12</v>
      </c>
      <c r="F1236" s="84" t="s">
        <v>5528</v>
      </c>
      <c r="G1236" s="141">
        <v>3246044</v>
      </c>
      <c r="H1236" s="51">
        <v>13.53</v>
      </c>
      <c r="I1236" s="51">
        <f t="shared" si="23"/>
        <v>1.1274999999999999</v>
      </c>
    </row>
    <row r="1237" spans="1:9" ht="26.4" x14ac:dyDescent="0.25">
      <c r="A1237" s="84" t="s">
        <v>6175</v>
      </c>
      <c r="B1237" s="85" t="s">
        <v>314</v>
      </c>
      <c r="C1237" s="51" t="s">
        <v>2318</v>
      </c>
      <c r="D1237" s="72">
        <v>514910</v>
      </c>
      <c r="E1237" s="24">
        <v>6</v>
      </c>
      <c r="F1237" s="84" t="s">
        <v>5529</v>
      </c>
      <c r="G1237" s="141">
        <v>3256504</v>
      </c>
      <c r="H1237" s="51">
        <v>26.01</v>
      </c>
      <c r="I1237" s="51">
        <f t="shared" si="23"/>
        <v>4.335</v>
      </c>
    </row>
    <row r="1238" spans="1:9" ht="79.2" x14ac:dyDescent="0.25">
      <c r="A1238" s="84" t="s">
        <v>6176</v>
      </c>
      <c r="B1238" s="85" t="s">
        <v>327</v>
      </c>
      <c r="C1238" s="51" t="s">
        <v>4249</v>
      </c>
      <c r="D1238" s="72">
        <v>38396</v>
      </c>
      <c r="E1238" s="24">
        <v>2000</v>
      </c>
      <c r="F1238" s="84" t="s">
        <v>5530</v>
      </c>
      <c r="G1238" s="141">
        <v>3241033</v>
      </c>
      <c r="H1238" s="51">
        <v>15.58</v>
      </c>
      <c r="I1238" s="51">
        <f t="shared" si="23"/>
        <v>7.79E-3</v>
      </c>
    </row>
    <row r="1239" spans="1:9" ht="79.2" x14ac:dyDescent="0.25">
      <c r="A1239" s="84" t="s">
        <v>6177</v>
      </c>
      <c r="B1239" s="85" t="s">
        <v>327</v>
      </c>
      <c r="C1239" s="51" t="s">
        <v>2318</v>
      </c>
      <c r="D1239" s="72">
        <v>78000108</v>
      </c>
      <c r="E1239" s="24">
        <v>1000</v>
      </c>
      <c r="F1239" s="84" t="s">
        <v>5504</v>
      </c>
      <c r="G1239" s="141">
        <v>3249257</v>
      </c>
      <c r="H1239" s="51">
        <v>12.76</v>
      </c>
      <c r="I1239" s="51">
        <f t="shared" si="23"/>
        <v>1.2760000000000001E-2</v>
      </c>
    </row>
    <row r="1240" spans="1:9" ht="79.2" x14ac:dyDescent="0.25">
      <c r="A1240" s="84" t="s">
        <v>6178</v>
      </c>
      <c r="B1240" s="85" t="s">
        <v>391</v>
      </c>
      <c r="C1240" s="51" t="s">
        <v>4249</v>
      </c>
      <c r="D1240" s="72">
        <v>38835</v>
      </c>
      <c r="E1240" s="24">
        <v>6</v>
      </c>
      <c r="F1240" s="84" t="s">
        <v>5262</v>
      </c>
      <c r="G1240" s="141">
        <v>2337004</v>
      </c>
      <c r="H1240" s="51">
        <v>31.13</v>
      </c>
      <c r="I1240" s="51">
        <f t="shared" si="23"/>
        <v>5.1883333333333335</v>
      </c>
    </row>
    <row r="1241" spans="1:9" ht="92.4" x14ac:dyDescent="0.25">
      <c r="A1241" s="84" t="s">
        <v>6179</v>
      </c>
      <c r="B1241" s="84" t="s">
        <v>2607</v>
      </c>
      <c r="C1241" s="51" t="s">
        <v>4250</v>
      </c>
      <c r="D1241" s="72">
        <v>38067</v>
      </c>
      <c r="E1241" s="24">
        <v>6</v>
      </c>
      <c r="F1241" s="84" t="s">
        <v>5262</v>
      </c>
      <c r="G1241" s="141">
        <v>9404117</v>
      </c>
      <c r="H1241" s="51">
        <v>22.02</v>
      </c>
      <c r="I1241" s="51">
        <f t="shared" si="23"/>
        <v>3.67</v>
      </c>
    </row>
    <row r="1242" spans="1:9" ht="66" x14ac:dyDescent="0.25">
      <c r="A1242" s="84" t="s">
        <v>6180</v>
      </c>
      <c r="B1242" s="85" t="s">
        <v>392</v>
      </c>
      <c r="C1242" s="51" t="s">
        <v>4249</v>
      </c>
      <c r="D1242" s="72">
        <v>38960</v>
      </c>
      <c r="E1242" s="24">
        <v>6</v>
      </c>
      <c r="F1242" s="84" t="s">
        <v>5262</v>
      </c>
      <c r="G1242" s="141">
        <v>2320505</v>
      </c>
      <c r="H1242" s="51">
        <v>22.18</v>
      </c>
      <c r="I1242" s="51">
        <f t="shared" si="23"/>
        <v>3.6966666666666668</v>
      </c>
    </row>
    <row r="1243" spans="1:9" ht="66" x14ac:dyDescent="0.25">
      <c r="A1243" s="84" t="s">
        <v>6181</v>
      </c>
      <c r="B1243" s="85" t="s">
        <v>393</v>
      </c>
      <c r="C1243" s="51" t="s">
        <v>4251</v>
      </c>
      <c r="D1243" s="72" t="s">
        <v>4252</v>
      </c>
      <c r="E1243" s="24">
        <v>6</v>
      </c>
      <c r="F1243" s="84" t="s">
        <v>5262</v>
      </c>
      <c r="G1243" s="141">
        <v>2280007</v>
      </c>
      <c r="H1243" s="51">
        <v>19.88</v>
      </c>
      <c r="I1243" s="51">
        <f t="shared" si="23"/>
        <v>3.313333333333333</v>
      </c>
    </row>
    <row r="1244" spans="1:9" ht="66" x14ac:dyDescent="0.25">
      <c r="A1244" s="84" t="s">
        <v>6182</v>
      </c>
      <c r="B1244" s="85" t="s">
        <v>394</v>
      </c>
      <c r="C1244" s="51" t="s">
        <v>4251</v>
      </c>
      <c r="D1244" s="72" t="s">
        <v>4253</v>
      </c>
      <c r="E1244" s="24">
        <v>6</v>
      </c>
      <c r="F1244" s="84" t="s">
        <v>5262</v>
      </c>
      <c r="G1244" s="141">
        <v>2280004</v>
      </c>
      <c r="H1244" s="51">
        <v>17.899999999999999</v>
      </c>
      <c r="I1244" s="51">
        <f t="shared" ref="I1244:I1307" si="24">H1244/$E1244</f>
        <v>2.9833333333333329</v>
      </c>
    </row>
    <row r="1245" spans="1:9" ht="92.4" x14ac:dyDescent="0.25">
      <c r="A1245" s="84" t="s">
        <v>6183</v>
      </c>
      <c r="B1245" s="85" t="s">
        <v>395</v>
      </c>
      <c r="C1245" s="51" t="s">
        <v>4401</v>
      </c>
      <c r="D1245" s="72" t="s">
        <v>4402</v>
      </c>
      <c r="E1245" s="24">
        <v>6</v>
      </c>
      <c r="F1245" s="84" t="s">
        <v>5262</v>
      </c>
      <c r="G1245" s="141">
        <v>3254687</v>
      </c>
      <c r="H1245" s="51">
        <v>22.65</v>
      </c>
      <c r="I1245" s="51">
        <f t="shared" si="24"/>
        <v>3.7749999999999999</v>
      </c>
    </row>
    <row r="1246" spans="1:9" ht="52.8" x14ac:dyDescent="0.25">
      <c r="A1246" s="84" t="s">
        <v>6184</v>
      </c>
      <c r="B1246" s="85" t="s">
        <v>282</v>
      </c>
      <c r="C1246" s="51" t="s">
        <v>4173</v>
      </c>
      <c r="D1246" s="72">
        <v>7079000100</v>
      </c>
      <c r="E1246" s="24">
        <v>6</v>
      </c>
      <c r="F1246" s="84" t="s">
        <v>5369</v>
      </c>
      <c r="G1246" s="141">
        <v>9650023</v>
      </c>
      <c r="H1246" s="51">
        <v>23.39</v>
      </c>
      <c r="I1246" s="51">
        <f t="shared" si="24"/>
        <v>3.8983333333333334</v>
      </c>
    </row>
    <row r="1247" spans="1:9" ht="26.4" x14ac:dyDescent="0.25">
      <c r="A1247" s="84" t="s">
        <v>6185</v>
      </c>
      <c r="B1247" s="85" t="s">
        <v>283</v>
      </c>
      <c r="C1247" s="51" t="s">
        <v>2318</v>
      </c>
      <c r="D1247" s="72">
        <v>56900</v>
      </c>
      <c r="E1247" s="24">
        <v>6</v>
      </c>
      <c r="F1247" s="84" t="s">
        <v>5262</v>
      </c>
      <c r="G1247" s="141">
        <v>3252111</v>
      </c>
      <c r="H1247" s="51">
        <v>21.2</v>
      </c>
      <c r="I1247" s="51">
        <f t="shared" si="24"/>
        <v>3.5333333333333332</v>
      </c>
    </row>
    <row r="1248" spans="1:9" ht="52.8" x14ac:dyDescent="0.25">
      <c r="A1248" s="84" t="s">
        <v>6186</v>
      </c>
      <c r="B1248" s="85" t="s">
        <v>239</v>
      </c>
      <c r="C1248" s="51" t="s">
        <v>4161</v>
      </c>
      <c r="D1248" s="72">
        <v>54742</v>
      </c>
      <c r="E1248" s="24">
        <v>4</v>
      </c>
      <c r="F1248" s="84" t="s">
        <v>5531</v>
      </c>
      <c r="G1248" s="141">
        <v>3064533</v>
      </c>
      <c r="H1248" s="51">
        <v>38.5</v>
      </c>
      <c r="I1248" s="51">
        <f t="shared" si="24"/>
        <v>9.625</v>
      </c>
    </row>
    <row r="1249" spans="1:9" ht="118.8" x14ac:dyDescent="0.25">
      <c r="A1249" s="84" t="s">
        <v>6187</v>
      </c>
      <c r="B1249" s="84" t="s">
        <v>2591</v>
      </c>
      <c r="C1249" s="51" t="s">
        <v>3508</v>
      </c>
      <c r="D1249" s="72">
        <v>1576</v>
      </c>
      <c r="E1249" s="24">
        <v>4</v>
      </c>
      <c r="F1249" s="84" t="s">
        <v>5532</v>
      </c>
      <c r="G1249" s="141">
        <v>3061517</v>
      </c>
      <c r="H1249" s="51">
        <v>29</v>
      </c>
      <c r="I1249" s="51">
        <f t="shared" si="24"/>
        <v>7.25</v>
      </c>
    </row>
    <row r="1250" spans="1:9" ht="26.4" x14ac:dyDescent="0.25">
      <c r="A1250" s="84" t="s">
        <v>6188</v>
      </c>
      <c r="B1250" s="84" t="s">
        <v>600</v>
      </c>
      <c r="C1250" s="51" t="s">
        <v>4161</v>
      </c>
      <c r="D1250" s="72">
        <v>31650</v>
      </c>
      <c r="E1250" s="24">
        <v>4</v>
      </c>
      <c r="F1250" s="84" t="s">
        <v>5531</v>
      </c>
      <c r="G1250" s="141">
        <v>3064540</v>
      </c>
      <c r="H1250" s="51">
        <v>33.44</v>
      </c>
      <c r="I1250" s="51">
        <f t="shared" si="24"/>
        <v>8.36</v>
      </c>
    </row>
    <row r="1251" spans="1:9" ht="26.4" x14ac:dyDescent="0.25">
      <c r="A1251" s="84" t="s">
        <v>6189</v>
      </c>
      <c r="B1251" s="84" t="s">
        <v>601</v>
      </c>
      <c r="C1251" s="51" t="s">
        <v>4254</v>
      </c>
      <c r="D1251" s="72">
        <v>31310</v>
      </c>
      <c r="E1251" s="24">
        <v>4</v>
      </c>
      <c r="F1251" s="84" t="s">
        <v>5531</v>
      </c>
      <c r="G1251" s="141">
        <v>3068923</v>
      </c>
      <c r="H1251" s="51">
        <v>49.31</v>
      </c>
      <c r="I1251" s="51">
        <f t="shared" si="24"/>
        <v>12.327500000000001</v>
      </c>
    </row>
    <row r="1252" spans="1:9" ht="105.6" x14ac:dyDescent="0.25">
      <c r="A1252" s="84" t="s">
        <v>6190</v>
      </c>
      <c r="B1252" s="85" t="s">
        <v>240</v>
      </c>
      <c r="C1252" s="51" t="s">
        <v>4161</v>
      </c>
      <c r="D1252" s="72" t="s">
        <v>4255</v>
      </c>
      <c r="E1252" s="24">
        <v>6</v>
      </c>
      <c r="F1252" s="84" t="s">
        <v>5531</v>
      </c>
      <c r="G1252" s="141">
        <v>3570009</v>
      </c>
      <c r="H1252" s="51">
        <v>44.47</v>
      </c>
      <c r="I1252" s="51">
        <f t="shared" si="24"/>
        <v>7.4116666666666662</v>
      </c>
    </row>
    <row r="1253" spans="1:9" x14ac:dyDescent="0.25">
      <c r="A1253" s="84" t="s">
        <v>6191</v>
      </c>
      <c r="B1253" s="84" t="s">
        <v>42</v>
      </c>
      <c r="C1253" s="51" t="s">
        <v>3508</v>
      </c>
      <c r="D1253" s="72">
        <v>1546</v>
      </c>
      <c r="E1253" s="24">
        <v>20</v>
      </c>
      <c r="F1253" s="84" t="s">
        <v>5174</v>
      </c>
      <c r="G1253" s="141">
        <v>9398631</v>
      </c>
      <c r="H1253" s="51">
        <v>41.26</v>
      </c>
      <c r="I1253" s="51">
        <f t="shared" si="24"/>
        <v>2.0629999999999997</v>
      </c>
    </row>
    <row r="1254" spans="1:9" ht="26.4" x14ac:dyDescent="0.25">
      <c r="A1254" s="84" t="s">
        <v>6192</v>
      </c>
      <c r="B1254" s="85" t="s">
        <v>231</v>
      </c>
      <c r="C1254" s="51" t="s">
        <v>4256</v>
      </c>
      <c r="D1254" s="72">
        <v>74161</v>
      </c>
      <c r="E1254" s="24">
        <v>4</v>
      </c>
      <c r="F1254" s="84" t="s">
        <v>4389</v>
      </c>
      <c r="G1254" s="141">
        <v>6574895</v>
      </c>
      <c r="H1254" s="51">
        <v>48.19</v>
      </c>
      <c r="I1254" s="51">
        <f t="shared" si="24"/>
        <v>12.047499999999999</v>
      </c>
    </row>
    <row r="1255" spans="1:9" ht="39.6" x14ac:dyDescent="0.25">
      <c r="A1255" s="84" t="s">
        <v>6193</v>
      </c>
      <c r="B1255" s="85" t="s">
        <v>284</v>
      </c>
      <c r="C1255" s="51" t="s">
        <v>3507</v>
      </c>
      <c r="D1255" s="72" t="s">
        <v>4257</v>
      </c>
      <c r="E1255" s="24">
        <v>4</v>
      </c>
      <c r="F1255" s="84" t="s">
        <v>4389</v>
      </c>
      <c r="G1255" s="141">
        <v>3206117</v>
      </c>
      <c r="H1255" s="51">
        <v>16.54</v>
      </c>
      <c r="I1255" s="51">
        <f t="shared" si="24"/>
        <v>4.1349999999999998</v>
      </c>
    </row>
    <row r="1256" spans="1:9" ht="26.4" x14ac:dyDescent="0.25">
      <c r="A1256" s="84" t="s">
        <v>6194</v>
      </c>
      <c r="B1256" s="85" t="s">
        <v>285</v>
      </c>
      <c r="C1256" s="51" t="s">
        <v>3754</v>
      </c>
      <c r="D1256" s="72">
        <v>4798</v>
      </c>
      <c r="E1256" s="24">
        <v>4</v>
      </c>
      <c r="F1256" s="84" t="s">
        <v>4389</v>
      </c>
      <c r="G1256" s="141">
        <v>3205025</v>
      </c>
      <c r="H1256" s="51">
        <v>36.380000000000003</v>
      </c>
      <c r="I1256" s="51">
        <f t="shared" si="24"/>
        <v>9.0950000000000006</v>
      </c>
    </row>
    <row r="1257" spans="1:9" ht="39.6" x14ac:dyDescent="0.25">
      <c r="A1257" s="84" t="s">
        <v>6195</v>
      </c>
      <c r="B1257" s="85" t="s">
        <v>286</v>
      </c>
      <c r="C1257" s="51" t="s">
        <v>3491</v>
      </c>
      <c r="D1257" s="72" t="s">
        <v>4259</v>
      </c>
      <c r="E1257" s="24">
        <v>12</v>
      </c>
      <c r="F1257" s="84" t="s">
        <v>5361</v>
      </c>
      <c r="G1257" s="141">
        <v>2280999</v>
      </c>
      <c r="H1257" s="51">
        <v>17.73</v>
      </c>
      <c r="I1257" s="51">
        <f t="shared" si="24"/>
        <v>1.4775</v>
      </c>
    </row>
    <row r="1258" spans="1:9" ht="92.4" x14ac:dyDescent="0.25">
      <c r="A1258" s="84" t="s">
        <v>6196</v>
      </c>
      <c r="B1258" s="85" t="s">
        <v>328</v>
      </c>
      <c r="C1258" s="51" t="s">
        <v>4260</v>
      </c>
      <c r="D1258" s="72">
        <v>892</v>
      </c>
      <c r="E1258" s="24">
        <v>4</v>
      </c>
      <c r="F1258" s="84" t="s">
        <v>5533</v>
      </c>
      <c r="G1258" s="141">
        <v>3328978</v>
      </c>
      <c r="H1258" s="51">
        <v>25.83</v>
      </c>
      <c r="I1258" s="51">
        <f t="shared" si="24"/>
        <v>6.4574999999999996</v>
      </c>
    </row>
    <row r="1259" spans="1:9" ht="105.6" x14ac:dyDescent="0.25">
      <c r="A1259" s="84" t="s">
        <v>6197</v>
      </c>
      <c r="B1259" s="85" t="s">
        <v>4419</v>
      </c>
      <c r="C1259" s="51" t="s">
        <v>4260</v>
      </c>
      <c r="D1259" s="72">
        <v>915</v>
      </c>
      <c r="E1259" s="24">
        <v>4</v>
      </c>
      <c r="F1259" s="84" t="s">
        <v>5533</v>
      </c>
      <c r="G1259" s="141">
        <v>3326980</v>
      </c>
      <c r="H1259" s="51">
        <v>23.72</v>
      </c>
      <c r="I1259" s="51">
        <f t="shared" si="24"/>
        <v>5.93</v>
      </c>
    </row>
    <row r="1260" spans="1:9" ht="39.6" x14ac:dyDescent="0.25">
      <c r="A1260" s="84" t="s">
        <v>6198</v>
      </c>
      <c r="B1260" s="85" t="s">
        <v>329</v>
      </c>
      <c r="C1260" s="51" t="s">
        <v>4261</v>
      </c>
      <c r="D1260" s="72" t="s">
        <v>4262</v>
      </c>
      <c r="E1260" s="24">
        <v>4</v>
      </c>
      <c r="F1260" s="84" t="s">
        <v>5533</v>
      </c>
      <c r="G1260" s="141">
        <v>4575031</v>
      </c>
      <c r="H1260" s="51">
        <v>12.56</v>
      </c>
      <c r="I1260" s="51">
        <f t="shared" si="24"/>
        <v>3.14</v>
      </c>
    </row>
    <row r="1261" spans="1:9" ht="39.6" x14ac:dyDescent="0.25">
      <c r="A1261" s="84" t="s">
        <v>6199</v>
      </c>
      <c r="B1261" s="84" t="s">
        <v>575</v>
      </c>
      <c r="C1261" s="51" t="s">
        <v>4183</v>
      </c>
      <c r="D1261" s="72">
        <v>78000838</v>
      </c>
      <c r="E1261" s="24">
        <v>500</v>
      </c>
      <c r="F1261" s="84" t="s">
        <v>5534</v>
      </c>
      <c r="G1261" s="141">
        <v>3372257</v>
      </c>
      <c r="H1261" s="51">
        <v>5.68</v>
      </c>
      <c r="I1261" s="51">
        <f t="shared" si="24"/>
        <v>1.1359999999999999E-2</v>
      </c>
    </row>
    <row r="1262" spans="1:9" ht="105.6" x14ac:dyDescent="0.25">
      <c r="A1262" s="84" t="s">
        <v>6200</v>
      </c>
      <c r="B1262" s="84" t="s">
        <v>2589</v>
      </c>
      <c r="C1262" s="51" t="s">
        <v>3478</v>
      </c>
      <c r="D1262" s="72">
        <v>78000390</v>
      </c>
      <c r="E1262" s="24">
        <v>200</v>
      </c>
      <c r="F1262" s="84" t="s">
        <v>5535</v>
      </c>
      <c r="G1262" s="141">
        <v>3394251</v>
      </c>
      <c r="H1262" s="51">
        <v>6.18</v>
      </c>
      <c r="I1262" s="51">
        <f t="shared" si="24"/>
        <v>3.0899999999999997E-2</v>
      </c>
    </row>
    <row r="1263" spans="1:9" ht="132" x14ac:dyDescent="0.25">
      <c r="A1263" s="84" t="s">
        <v>6201</v>
      </c>
      <c r="B1263" s="84" t="s">
        <v>2590</v>
      </c>
      <c r="C1263" s="51" t="s">
        <v>4260</v>
      </c>
      <c r="D1263" s="72" t="s">
        <v>4263</v>
      </c>
      <c r="E1263" s="24">
        <v>4</v>
      </c>
      <c r="F1263" s="84" t="s">
        <v>5533</v>
      </c>
      <c r="G1263" s="141">
        <v>3391257</v>
      </c>
      <c r="H1263" s="51">
        <v>25.82</v>
      </c>
      <c r="I1263" s="51">
        <f t="shared" si="24"/>
        <v>6.4550000000000001</v>
      </c>
    </row>
    <row r="1264" spans="1:9" ht="79.2" x14ac:dyDescent="0.25">
      <c r="A1264" s="84" t="s">
        <v>6202</v>
      </c>
      <c r="B1264" s="85" t="s">
        <v>330</v>
      </c>
      <c r="C1264" s="51" t="s">
        <v>4260</v>
      </c>
      <c r="D1264" s="72">
        <v>789</v>
      </c>
      <c r="E1264" s="24">
        <v>4</v>
      </c>
      <c r="F1264" s="84" t="s">
        <v>5533</v>
      </c>
      <c r="G1264" s="141">
        <v>3431251</v>
      </c>
      <c r="H1264" s="51">
        <v>35.909999999999997</v>
      </c>
      <c r="I1264" s="51">
        <f t="shared" si="24"/>
        <v>8.9774999999999991</v>
      </c>
    </row>
    <row r="1265" spans="1:9" ht="92.4" x14ac:dyDescent="0.25">
      <c r="A1265" s="84" t="s">
        <v>6203</v>
      </c>
      <c r="B1265" s="85" t="s">
        <v>331</v>
      </c>
      <c r="C1265" s="51" t="s">
        <v>4260</v>
      </c>
      <c r="D1265" s="72">
        <v>680</v>
      </c>
      <c r="E1265" s="24">
        <v>4</v>
      </c>
      <c r="F1265" s="84" t="s">
        <v>5533</v>
      </c>
      <c r="G1265" s="141">
        <v>3329679</v>
      </c>
      <c r="H1265" s="51">
        <v>36.799999999999997</v>
      </c>
      <c r="I1265" s="51">
        <f t="shared" si="24"/>
        <v>9.1999999999999993</v>
      </c>
    </row>
    <row r="1266" spans="1:9" ht="26.4" x14ac:dyDescent="0.25">
      <c r="A1266" s="84" t="s">
        <v>6204</v>
      </c>
      <c r="B1266" s="85" t="s">
        <v>1124</v>
      </c>
      <c r="C1266" s="51" t="s">
        <v>4151</v>
      </c>
      <c r="D1266" s="72">
        <v>5013938</v>
      </c>
      <c r="E1266" s="24">
        <v>6</v>
      </c>
      <c r="F1266" s="84" t="s">
        <v>5533</v>
      </c>
      <c r="G1266" s="141">
        <v>8010027</v>
      </c>
      <c r="H1266" s="51">
        <v>38.54</v>
      </c>
      <c r="I1266" s="51">
        <f t="shared" si="24"/>
        <v>6.4233333333333329</v>
      </c>
    </row>
    <row r="1267" spans="1:9" ht="52.8" x14ac:dyDescent="0.25">
      <c r="A1267" s="84" t="s">
        <v>6205</v>
      </c>
      <c r="B1267" s="85" t="s">
        <v>132</v>
      </c>
      <c r="C1267" s="51" t="s">
        <v>4003</v>
      </c>
      <c r="D1267" s="72">
        <v>80123</v>
      </c>
      <c r="E1267" s="24">
        <v>4</v>
      </c>
      <c r="F1267" s="84" t="s">
        <v>4389</v>
      </c>
      <c r="G1267" s="141">
        <v>3205558</v>
      </c>
      <c r="H1267" s="51">
        <v>29.71</v>
      </c>
      <c r="I1267" s="51">
        <f t="shared" si="24"/>
        <v>7.4275000000000002</v>
      </c>
    </row>
    <row r="1268" spans="1:9" ht="52.8" x14ac:dyDescent="0.25">
      <c r="A1268" s="84" t="s">
        <v>6206</v>
      </c>
      <c r="B1268" s="85" t="s">
        <v>133</v>
      </c>
      <c r="C1268" s="51" t="s">
        <v>4264</v>
      </c>
      <c r="D1268" s="72">
        <v>71354</v>
      </c>
      <c r="E1268" s="24">
        <v>4</v>
      </c>
      <c r="F1268" s="84" t="s">
        <v>4389</v>
      </c>
      <c r="G1268" s="141">
        <v>3292547</v>
      </c>
      <c r="H1268" s="51">
        <v>30.74</v>
      </c>
      <c r="I1268" s="51">
        <f t="shared" si="24"/>
        <v>7.6849999999999996</v>
      </c>
    </row>
    <row r="1269" spans="1:9" ht="79.2" x14ac:dyDescent="0.25">
      <c r="A1269" s="84" t="s">
        <v>6207</v>
      </c>
      <c r="B1269" s="85" t="s">
        <v>134</v>
      </c>
      <c r="C1269" s="51" t="s">
        <v>3998</v>
      </c>
      <c r="D1269" s="72">
        <v>25900</v>
      </c>
      <c r="E1269" s="24">
        <v>4</v>
      </c>
      <c r="F1269" s="84" t="s">
        <v>4389</v>
      </c>
      <c r="G1269" s="141">
        <v>3596658</v>
      </c>
      <c r="H1269" s="51">
        <v>16.37</v>
      </c>
      <c r="I1269" s="51">
        <f t="shared" si="24"/>
        <v>4.0925000000000002</v>
      </c>
    </row>
    <row r="1270" spans="1:9" ht="52.8" x14ac:dyDescent="0.25">
      <c r="A1270" s="84" t="s">
        <v>6208</v>
      </c>
      <c r="B1270" s="85" t="s">
        <v>135</v>
      </c>
      <c r="C1270" s="51" t="s">
        <v>4258</v>
      </c>
      <c r="D1270" s="72">
        <v>78000398</v>
      </c>
      <c r="E1270" s="24">
        <v>100</v>
      </c>
      <c r="F1270" s="84" t="s">
        <v>5270</v>
      </c>
      <c r="G1270" s="141">
        <v>3202330</v>
      </c>
      <c r="H1270" s="51">
        <v>7.11</v>
      </c>
      <c r="I1270" s="51">
        <f t="shared" si="24"/>
        <v>7.1099999999999997E-2</v>
      </c>
    </row>
    <row r="1271" spans="1:9" ht="52.8" x14ac:dyDescent="0.25">
      <c r="A1271" s="84" t="s">
        <v>6209</v>
      </c>
      <c r="B1271" s="85" t="s">
        <v>136</v>
      </c>
      <c r="C1271" s="51" t="s">
        <v>4265</v>
      </c>
      <c r="D1271" s="72">
        <v>78000361</v>
      </c>
      <c r="E1271" s="24">
        <v>100</v>
      </c>
      <c r="F1271" s="84" t="s">
        <v>5270</v>
      </c>
      <c r="G1271" s="141">
        <v>3373438</v>
      </c>
      <c r="H1271" s="51">
        <v>8.43</v>
      </c>
      <c r="I1271" s="51">
        <f t="shared" si="24"/>
        <v>8.43E-2</v>
      </c>
    </row>
    <row r="1272" spans="1:9" ht="52.8" x14ac:dyDescent="0.25">
      <c r="A1272" s="84" t="s">
        <v>6210</v>
      </c>
      <c r="B1272" s="85" t="s">
        <v>431</v>
      </c>
      <c r="C1272" s="51" t="s">
        <v>4260</v>
      </c>
      <c r="D1272" s="72" t="s">
        <v>4266</v>
      </c>
      <c r="E1272" s="24">
        <v>100</v>
      </c>
      <c r="F1272" s="84" t="s">
        <v>5193</v>
      </c>
      <c r="G1272" s="141">
        <v>3329806</v>
      </c>
      <c r="H1272" s="51">
        <v>17.440000000000001</v>
      </c>
      <c r="I1272" s="51">
        <f t="shared" si="24"/>
        <v>0.1744</v>
      </c>
    </row>
    <row r="1273" spans="1:9" ht="39.6" x14ac:dyDescent="0.25">
      <c r="A1273" s="84" t="s">
        <v>6211</v>
      </c>
      <c r="B1273" s="85" t="s">
        <v>137</v>
      </c>
      <c r="C1273" s="51" t="s">
        <v>3478</v>
      </c>
      <c r="D1273" s="72">
        <v>78000370</v>
      </c>
      <c r="E1273" s="24">
        <v>200</v>
      </c>
      <c r="F1273" s="84" t="s">
        <v>5504</v>
      </c>
      <c r="G1273" s="141">
        <v>4723334</v>
      </c>
      <c r="H1273" s="51">
        <v>13.16</v>
      </c>
      <c r="I1273" s="51">
        <f t="shared" si="24"/>
        <v>6.5799999999999997E-2</v>
      </c>
    </row>
    <row r="1274" spans="1:9" ht="52.8" x14ac:dyDescent="0.25">
      <c r="A1274" s="84" t="s">
        <v>6212</v>
      </c>
      <c r="B1274" s="84" t="s">
        <v>2551</v>
      </c>
      <c r="C1274" s="51" t="s">
        <v>4267</v>
      </c>
      <c r="D1274" s="72">
        <v>70809</v>
      </c>
      <c r="E1274" s="24">
        <v>100</v>
      </c>
      <c r="F1274" s="84" t="s">
        <v>5270</v>
      </c>
      <c r="G1274" s="141">
        <v>5010061</v>
      </c>
      <c r="H1274" s="51">
        <v>10.119999999999999</v>
      </c>
      <c r="I1274" s="51">
        <f t="shared" si="24"/>
        <v>0.1012</v>
      </c>
    </row>
    <row r="1275" spans="1:9" ht="52.8" x14ac:dyDescent="0.25">
      <c r="A1275" s="84" t="s">
        <v>6213</v>
      </c>
      <c r="B1275" s="84" t="s">
        <v>2552</v>
      </c>
      <c r="C1275" s="51" t="s">
        <v>4268</v>
      </c>
      <c r="D1275" s="72">
        <v>70804</v>
      </c>
      <c r="E1275" s="24">
        <v>100</v>
      </c>
      <c r="F1275" s="84" t="s">
        <v>5270</v>
      </c>
      <c r="G1275" s="141">
        <v>3590001</v>
      </c>
      <c r="H1275" s="51">
        <v>11.24</v>
      </c>
      <c r="I1275" s="51">
        <f t="shared" si="24"/>
        <v>0.1124</v>
      </c>
    </row>
    <row r="1276" spans="1:9" ht="52.8" x14ac:dyDescent="0.25">
      <c r="A1276" s="84" t="s">
        <v>6214</v>
      </c>
      <c r="B1276" s="84" t="s">
        <v>2553</v>
      </c>
      <c r="C1276" s="51" t="s">
        <v>4267</v>
      </c>
      <c r="D1276" s="72">
        <v>70808</v>
      </c>
      <c r="E1276" s="24">
        <v>100</v>
      </c>
      <c r="F1276" s="84" t="s">
        <v>5385</v>
      </c>
      <c r="G1276" s="141">
        <v>5010001</v>
      </c>
      <c r="H1276" s="51">
        <v>12.18</v>
      </c>
      <c r="I1276" s="51">
        <f t="shared" si="24"/>
        <v>0.12179999999999999</v>
      </c>
    </row>
    <row r="1277" spans="1:9" ht="66" x14ac:dyDescent="0.25">
      <c r="A1277" s="84" t="s">
        <v>6215</v>
      </c>
      <c r="B1277" s="84" t="s">
        <v>2554</v>
      </c>
      <c r="C1277" s="51" t="s">
        <v>4267</v>
      </c>
      <c r="D1277" s="72">
        <v>70802</v>
      </c>
      <c r="E1277" s="24">
        <v>100</v>
      </c>
      <c r="F1277" s="84" t="s">
        <v>5270</v>
      </c>
      <c r="G1277" s="141">
        <v>5010104</v>
      </c>
      <c r="H1277" s="51">
        <v>12.61</v>
      </c>
      <c r="I1277" s="51">
        <f t="shared" si="24"/>
        <v>0.12609999999999999</v>
      </c>
    </row>
    <row r="1278" spans="1:9" ht="52.8" x14ac:dyDescent="0.25">
      <c r="A1278" s="84" t="s">
        <v>6216</v>
      </c>
      <c r="B1278" s="84" t="s">
        <v>2555</v>
      </c>
      <c r="C1278" s="51" t="s">
        <v>4267</v>
      </c>
      <c r="D1278" s="72">
        <v>70807</v>
      </c>
      <c r="E1278" s="24">
        <v>100</v>
      </c>
      <c r="F1278" s="84" t="s">
        <v>5270</v>
      </c>
      <c r="G1278" s="141">
        <v>5010079</v>
      </c>
      <c r="H1278" s="51">
        <v>12.19</v>
      </c>
      <c r="I1278" s="51">
        <f t="shared" si="24"/>
        <v>0.12189999999999999</v>
      </c>
    </row>
    <row r="1279" spans="1:9" ht="66" x14ac:dyDescent="0.25">
      <c r="A1279" s="84" t="s">
        <v>6217</v>
      </c>
      <c r="B1279" s="84" t="s">
        <v>2556</v>
      </c>
      <c r="C1279" s="51" t="s">
        <v>4267</v>
      </c>
      <c r="D1279" s="72">
        <v>70801</v>
      </c>
      <c r="E1279" s="24">
        <v>100</v>
      </c>
      <c r="F1279" s="84" t="s">
        <v>5385</v>
      </c>
      <c r="G1279" s="141">
        <v>5010801</v>
      </c>
      <c r="H1279" s="51">
        <v>12.24</v>
      </c>
      <c r="I1279" s="51">
        <f t="shared" si="24"/>
        <v>0.12240000000000001</v>
      </c>
    </row>
    <row r="1280" spans="1:9" ht="79.2" x14ac:dyDescent="0.25">
      <c r="A1280" s="84" t="s">
        <v>6218</v>
      </c>
      <c r="B1280" s="84" t="s">
        <v>2577</v>
      </c>
      <c r="C1280" s="51" t="s">
        <v>4130</v>
      </c>
      <c r="D1280" s="72">
        <v>54307</v>
      </c>
      <c r="E1280" s="24">
        <v>12</v>
      </c>
      <c r="F1280" s="84" t="s">
        <v>5474</v>
      </c>
      <c r="G1280" s="141">
        <v>4958658</v>
      </c>
      <c r="H1280" s="51">
        <v>31.95</v>
      </c>
      <c r="I1280" s="51">
        <f t="shared" si="24"/>
        <v>2.6625000000000001</v>
      </c>
    </row>
    <row r="1281" spans="1:9" ht="39.6" x14ac:dyDescent="0.25">
      <c r="A1281" s="84" t="s">
        <v>6219</v>
      </c>
      <c r="B1281" s="85" t="s">
        <v>77</v>
      </c>
      <c r="C1281" s="51" t="s">
        <v>3911</v>
      </c>
      <c r="D1281" s="72">
        <v>767</v>
      </c>
      <c r="E1281" s="24">
        <v>200</v>
      </c>
      <c r="F1281" s="84" t="s">
        <v>468</v>
      </c>
      <c r="G1281" s="141">
        <v>4593018</v>
      </c>
      <c r="H1281" s="51">
        <v>15.61</v>
      </c>
      <c r="I1281" s="51">
        <f t="shared" si="24"/>
        <v>7.8049999999999994E-2</v>
      </c>
    </row>
    <row r="1282" spans="1:9" ht="52.8" x14ac:dyDescent="0.25">
      <c r="A1282" s="84" t="s">
        <v>6220</v>
      </c>
      <c r="B1282" s="85" t="s">
        <v>78</v>
      </c>
      <c r="C1282" s="51" t="s">
        <v>3478</v>
      </c>
      <c r="D1282" s="72">
        <v>78000448</v>
      </c>
      <c r="E1282" s="24">
        <v>200</v>
      </c>
      <c r="F1282" s="84" t="s">
        <v>5535</v>
      </c>
      <c r="G1282" s="141">
        <v>3321148</v>
      </c>
      <c r="H1282" s="51">
        <v>8.0399999999999991</v>
      </c>
      <c r="I1282" s="51">
        <f t="shared" si="24"/>
        <v>4.0199999999999993E-2</v>
      </c>
    </row>
    <row r="1283" spans="1:9" ht="66" x14ac:dyDescent="0.25">
      <c r="A1283" s="84" t="s">
        <v>6221</v>
      </c>
      <c r="B1283" s="85" t="s">
        <v>79</v>
      </c>
      <c r="C1283" s="51" t="s">
        <v>4269</v>
      </c>
      <c r="D1283" s="72">
        <v>11725</v>
      </c>
      <c r="E1283" s="24">
        <v>1000</v>
      </c>
      <c r="F1283" s="84" t="s">
        <v>5536</v>
      </c>
      <c r="G1283" s="141">
        <v>8264426</v>
      </c>
      <c r="H1283" s="51">
        <v>16.36</v>
      </c>
      <c r="I1283" s="51">
        <f t="shared" si="24"/>
        <v>1.636E-2</v>
      </c>
    </row>
    <row r="1284" spans="1:9" ht="52.8" x14ac:dyDescent="0.25">
      <c r="A1284" s="84" t="s">
        <v>6222</v>
      </c>
      <c r="B1284" s="85" t="s">
        <v>80</v>
      </c>
      <c r="C1284" s="51" t="s">
        <v>4130</v>
      </c>
      <c r="D1284" s="72">
        <v>14462</v>
      </c>
      <c r="E1284" s="24">
        <v>3000</v>
      </c>
      <c r="F1284" s="84" t="s">
        <v>5537</v>
      </c>
      <c r="G1284" s="141">
        <v>6331243</v>
      </c>
      <c r="H1284" s="51">
        <v>9.75</v>
      </c>
      <c r="I1284" s="51">
        <f t="shared" si="24"/>
        <v>3.2499999999999999E-3</v>
      </c>
    </row>
    <row r="1285" spans="1:9" ht="66" x14ac:dyDescent="0.25">
      <c r="A1285" s="84" t="s">
        <v>6223</v>
      </c>
      <c r="B1285" s="85" t="s">
        <v>81</v>
      </c>
      <c r="C1285" s="51" t="s">
        <v>4270</v>
      </c>
      <c r="D1285" s="72">
        <v>78000407</v>
      </c>
      <c r="E1285" s="24">
        <v>200</v>
      </c>
      <c r="F1285" s="84" t="s">
        <v>5538</v>
      </c>
      <c r="G1285" s="141">
        <v>3295748</v>
      </c>
      <c r="H1285" s="51">
        <v>6.84</v>
      </c>
      <c r="I1285" s="51">
        <f t="shared" si="24"/>
        <v>3.4200000000000001E-2</v>
      </c>
    </row>
    <row r="1286" spans="1:9" ht="79.2" x14ac:dyDescent="0.25">
      <c r="A1286" s="84" t="s">
        <v>6224</v>
      </c>
      <c r="B1286" s="85" t="s">
        <v>82</v>
      </c>
      <c r="C1286" s="51" t="s">
        <v>4265</v>
      </c>
      <c r="D1286" s="72">
        <v>78000389</v>
      </c>
      <c r="E1286" s="24">
        <v>100</v>
      </c>
      <c r="F1286" s="84" t="s">
        <v>5193</v>
      </c>
      <c r="G1286" s="141">
        <v>3471208</v>
      </c>
      <c r="H1286" s="51">
        <v>13.29</v>
      </c>
      <c r="I1286" s="51">
        <f t="shared" si="24"/>
        <v>0.13289999999999999</v>
      </c>
    </row>
    <row r="1287" spans="1:9" ht="92.4" x14ac:dyDescent="0.25">
      <c r="A1287" s="84" t="s">
        <v>6225</v>
      </c>
      <c r="B1287" s="85" t="s">
        <v>236</v>
      </c>
      <c r="C1287" s="51" t="s">
        <v>4265</v>
      </c>
      <c r="D1287" s="72">
        <v>78002861</v>
      </c>
      <c r="E1287" s="24">
        <v>100</v>
      </c>
      <c r="F1287" s="84" t="s">
        <v>5193</v>
      </c>
      <c r="G1287" s="141">
        <v>3471092</v>
      </c>
      <c r="H1287" s="51">
        <v>13.91</v>
      </c>
      <c r="I1287" s="51">
        <f t="shared" si="24"/>
        <v>0.1391</v>
      </c>
    </row>
    <row r="1288" spans="1:9" ht="79.2" x14ac:dyDescent="0.25">
      <c r="A1288" s="84" t="s">
        <v>6226</v>
      </c>
      <c r="B1288" s="85" t="s">
        <v>260</v>
      </c>
      <c r="C1288" s="51" t="s">
        <v>3478</v>
      </c>
      <c r="D1288" s="72">
        <v>78000366</v>
      </c>
      <c r="E1288" s="24">
        <v>200</v>
      </c>
      <c r="F1288" s="84" t="s">
        <v>5535</v>
      </c>
      <c r="G1288" s="141">
        <v>3474186</v>
      </c>
      <c r="H1288" s="51">
        <v>8.2899999999999991</v>
      </c>
      <c r="I1288" s="51">
        <f t="shared" si="24"/>
        <v>4.1449999999999994E-2</v>
      </c>
    </row>
    <row r="1289" spans="1:9" ht="52.8" x14ac:dyDescent="0.25">
      <c r="A1289" s="84" t="s">
        <v>6227</v>
      </c>
      <c r="B1289" s="85" t="s">
        <v>40</v>
      </c>
      <c r="C1289" s="51" t="s">
        <v>4265</v>
      </c>
      <c r="D1289" s="72">
        <v>78000365</v>
      </c>
      <c r="E1289" s="24">
        <v>60</v>
      </c>
      <c r="F1289" s="84" t="s">
        <v>5193</v>
      </c>
      <c r="G1289" s="141">
        <v>3479029</v>
      </c>
      <c r="H1289" s="51">
        <v>11.72</v>
      </c>
      <c r="I1289" s="51">
        <f t="shared" si="24"/>
        <v>0.19533333333333333</v>
      </c>
    </row>
    <row r="1290" spans="1:9" ht="52.8" x14ac:dyDescent="0.25">
      <c r="A1290" s="84" t="s">
        <v>6228</v>
      </c>
      <c r="B1290" s="85" t="s">
        <v>296</v>
      </c>
      <c r="C1290" s="51" t="s">
        <v>4265</v>
      </c>
      <c r="D1290" s="72">
        <v>78000364</v>
      </c>
      <c r="E1290" s="24">
        <v>100</v>
      </c>
      <c r="F1290" s="84" t="s">
        <v>5193</v>
      </c>
      <c r="G1290" s="141">
        <v>3471083</v>
      </c>
      <c r="H1290" s="51">
        <v>12.86</v>
      </c>
      <c r="I1290" s="51">
        <f t="shared" si="24"/>
        <v>0.12859999999999999</v>
      </c>
    </row>
    <row r="1291" spans="1:9" ht="66" x14ac:dyDescent="0.25">
      <c r="A1291" s="84" t="s">
        <v>6229</v>
      </c>
      <c r="B1291" s="85" t="s">
        <v>297</v>
      </c>
      <c r="C1291" s="51" t="s">
        <v>3478</v>
      </c>
      <c r="D1291" s="72">
        <v>78000440</v>
      </c>
      <c r="E1291" s="24">
        <v>200</v>
      </c>
      <c r="F1291" s="84" t="s">
        <v>5535</v>
      </c>
      <c r="G1291" s="141">
        <v>3474152</v>
      </c>
      <c r="H1291" s="51">
        <v>7.07</v>
      </c>
      <c r="I1291" s="51">
        <f t="shared" si="24"/>
        <v>3.5349999999999999E-2</v>
      </c>
    </row>
    <row r="1292" spans="1:9" ht="52.8" x14ac:dyDescent="0.25">
      <c r="A1292" s="84" t="s">
        <v>6230</v>
      </c>
      <c r="B1292" s="85" t="s">
        <v>298</v>
      </c>
      <c r="C1292" s="51" t="s">
        <v>4265</v>
      </c>
      <c r="D1292" s="72">
        <v>78000382</v>
      </c>
      <c r="E1292" s="24">
        <v>100</v>
      </c>
      <c r="F1292" s="84" t="s">
        <v>5193</v>
      </c>
      <c r="G1292" s="141">
        <v>3471091</v>
      </c>
      <c r="H1292" s="51">
        <v>11.67</v>
      </c>
      <c r="I1292" s="51">
        <f t="shared" si="24"/>
        <v>0.1167</v>
      </c>
    </row>
    <row r="1293" spans="1:9" ht="66" x14ac:dyDescent="0.25">
      <c r="A1293" s="84" t="s">
        <v>6231</v>
      </c>
      <c r="B1293" s="85" t="s">
        <v>299</v>
      </c>
      <c r="C1293" s="51" t="s">
        <v>4265</v>
      </c>
      <c r="D1293" s="72">
        <v>78000369</v>
      </c>
      <c r="E1293" s="24">
        <v>100</v>
      </c>
      <c r="F1293" s="84" t="s">
        <v>5193</v>
      </c>
      <c r="G1293" s="141">
        <v>3471026</v>
      </c>
      <c r="H1293" s="51">
        <v>11.19</v>
      </c>
      <c r="I1293" s="51">
        <f t="shared" si="24"/>
        <v>0.1119</v>
      </c>
    </row>
    <row r="1294" spans="1:9" ht="79.2" x14ac:dyDescent="0.25">
      <c r="A1294" s="84" t="s">
        <v>6232</v>
      </c>
      <c r="B1294" s="85" t="s">
        <v>300</v>
      </c>
      <c r="C1294" s="51" t="s">
        <v>3478</v>
      </c>
      <c r="D1294" s="72">
        <v>78000446</v>
      </c>
      <c r="E1294" s="24">
        <v>200</v>
      </c>
      <c r="F1294" s="84" t="s">
        <v>5535</v>
      </c>
      <c r="G1294" s="141">
        <v>3474160</v>
      </c>
      <c r="H1294" s="51">
        <v>7.09</v>
      </c>
      <c r="I1294" s="51">
        <f t="shared" si="24"/>
        <v>3.5450000000000002E-2</v>
      </c>
    </row>
    <row r="1295" spans="1:9" ht="66" x14ac:dyDescent="0.25">
      <c r="A1295" s="84" t="s">
        <v>6233</v>
      </c>
      <c r="B1295" s="85" t="s">
        <v>301</v>
      </c>
      <c r="C1295" s="51" t="s">
        <v>3478</v>
      </c>
      <c r="D1295" s="72">
        <v>78000441</v>
      </c>
      <c r="E1295" s="24">
        <v>200</v>
      </c>
      <c r="F1295" s="84" t="s">
        <v>5535</v>
      </c>
      <c r="G1295" s="141">
        <v>3474178</v>
      </c>
      <c r="H1295" s="51">
        <v>7.43</v>
      </c>
      <c r="I1295" s="51">
        <f t="shared" si="24"/>
        <v>3.7149999999999996E-2</v>
      </c>
    </row>
    <row r="1296" spans="1:9" ht="39.6" x14ac:dyDescent="0.25">
      <c r="A1296" s="84" t="s">
        <v>6234</v>
      </c>
      <c r="B1296" s="63" t="s">
        <v>2346</v>
      </c>
      <c r="C1296" s="51" t="s">
        <v>4271</v>
      </c>
      <c r="D1296" s="72">
        <v>216</v>
      </c>
      <c r="E1296" s="24">
        <v>100</v>
      </c>
      <c r="F1296" s="84" t="s">
        <v>5270</v>
      </c>
      <c r="G1296" s="141">
        <v>9409110</v>
      </c>
      <c r="H1296" s="51">
        <v>18.239999999999998</v>
      </c>
      <c r="I1296" s="51">
        <f t="shared" si="24"/>
        <v>0.18239999999999998</v>
      </c>
    </row>
    <row r="1297" spans="1:9" ht="26.4" x14ac:dyDescent="0.25">
      <c r="A1297" s="84" t="s">
        <v>6235</v>
      </c>
      <c r="B1297" s="63" t="s">
        <v>2347</v>
      </c>
      <c r="C1297" s="51" t="s">
        <v>4271</v>
      </c>
      <c r="D1297" s="72">
        <v>217</v>
      </c>
      <c r="E1297" s="24">
        <v>100</v>
      </c>
      <c r="F1297" s="84" t="s">
        <v>5270</v>
      </c>
      <c r="G1297" s="141">
        <v>9409111</v>
      </c>
      <c r="H1297" s="51">
        <v>18.239999999999998</v>
      </c>
      <c r="I1297" s="51">
        <f t="shared" si="24"/>
        <v>0.18239999999999998</v>
      </c>
    </row>
    <row r="1298" spans="1:9" ht="26.4" x14ac:dyDescent="0.25">
      <c r="A1298" s="84" t="s">
        <v>6236</v>
      </c>
      <c r="B1298" s="63" t="s">
        <v>2348</v>
      </c>
      <c r="C1298" s="51" t="s">
        <v>4271</v>
      </c>
      <c r="D1298" s="72">
        <v>221</v>
      </c>
      <c r="E1298" s="24">
        <v>100</v>
      </c>
      <c r="F1298" s="84" t="s">
        <v>5270</v>
      </c>
      <c r="G1298" s="141">
        <v>9409115</v>
      </c>
      <c r="H1298" s="51">
        <v>18.239999999999998</v>
      </c>
      <c r="I1298" s="51">
        <f t="shared" si="24"/>
        <v>0.18239999999999998</v>
      </c>
    </row>
    <row r="1299" spans="1:9" ht="26.4" x14ac:dyDescent="0.25">
      <c r="A1299" s="84" t="s">
        <v>6237</v>
      </c>
      <c r="B1299" s="63" t="s">
        <v>2349</v>
      </c>
      <c r="C1299" s="51" t="s">
        <v>4271</v>
      </c>
      <c r="D1299" s="72">
        <v>218</v>
      </c>
      <c r="E1299" s="24">
        <v>100</v>
      </c>
      <c r="F1299" s="84" t="s">
        <v>5270</v>
      </c>
      <c r="G1299" s="141">
        <v>9409112</v>
      </c>
      <c r="H1299" s="51">
        <v>18.239999999999998</v>
      </c>
      <c r="I1299" s="51">
        <f t="shared" si="24"/>
        <v>0.18239999999999998</v>
      </c>
    </row>
    <row r="1300" spans="1:9" ht="26.4" x14ac:dyDescent="0.25">
      <c r="A1300" s="84" t="s">
        <v>6238</v>
      </c>
      <c r="B1300" s="63" t="s">
        <v>2350</v>
      </c>
      <c r="C1300" s="51" t="s">
        <v>4271</v>
      </c>
      <c r="D1300" s="72">
        <v>220</v>
      </c>
      <c r="E1300" s="24">
        <v>100</v>
      </c>
      <c r="F1300" s="84" t="s">
        <v>5270</v>
      </c>
      <c r="G1300" s="141">
        <v>9409114</v>
      </c>
      <c r="H1300" s="51">
        <v>18.239999999999998</v>
      </c>
      <c r="I1300" s="51">
        <f t="shared" si="24"/>
        <v>0.18239999999999998</v>
      </c>
    </row>
    <row r="1301" spans="1:9" ht="26.4" x14ac:dyDescent="0.25">
      <c r="A1301" s="84" t="s">
        <v>6239</v>
      </c>
      <c r="B1301" s="63" t="s">
        <v>2351</v>
      </c>
      <c r="C1301" s="51" t="s">
        <v>4271</v>
      </c>
      <c r="D1301" s="72">
        <v>219</v>
      </c>
      <c r="E1301" s="24">
        <v>100</v>
      </c>
      <c r="F1301" s="84" t="s">
        <v>5270</v>
      </c>
      <c r="G1301" s="141">
        <v>9409113</v>
      </c>
      <c r="H1301" s="51">
        <v>18.239999999999998</v>
      </c>
      <c r="I1301" s="51">
        <f t="shared" si="24"/>
        <v>0.18239999999999998</v>
      </c>
    </row>
    <row r="1302" spans="1:9" ht="52.8" x14ac:dyDescent="0.25">
      <c r="A1302" s="84" t="s">
        <v>6240</v>
      </c>
      <c r="B1302" s="85" t="s">
        <v>302</v>
      </c>
      <c r="C1302" s="51" t="s">
        <v>4130</v>
      </c>
      <c r="D1302" s="72">
        <v>14353</v>
      </c>
      <c r="E1302" s="24">
        <v>3000</v>
      </c>
      <c r="F1302" s="84" t="s">
        <v>5537</v>
      </c>
      <c r="G1302" s="141">
        <v>6331250</v>
      </c>
      <c r="H1302" s="51">
        <v>6.16</v>
      </c>
      <c r="I1302" s="51">
        <f t="shared" si="24"/>
        <v>2.0533333333333332E-3</v>
      </c>
    </row>
    <row r="1303" spans="1:9" ht="52.8" x14ac:dyDescent="0.25">
      <c r="A1303" s="84" t="s">
        <v>6241</v>
      </c>
      <c r="B1303" s="85" t="s">
        <v>41</v>
      </c>
      <c r="C1303" s="51" t="s">
        <v>4130</v>
      </c>
      <c r="D1303" s="72">
        <v>58331</v>
      </c>
      <c r="E1303" s="24">
        <v>1</v>
      </c>
      <c r="F1303" s="84" t="s">
        <v>5533</v>
      </c>
      <c r="G1303" s="141">
        <v>3065547</v>
      </c>
      <c r="H1303" s="51">
        <v>10.14</v>
      </c>
      <c r="I1303" s="51">
        <f t="shared" si="24"/>
        <v>10.14</v>
      </c>
    </row>
    <row r="1304" spans="1:9" ht="26.4" x14ac:dyDescent="0.25">
      <c r="A1304" s="84" t="s">
        <v>6242</v>
      </c>
      <c r="B1304" s="84" t="s">
        <v>582</v>
      </c>
      <c r="C1304" s="51" t="s">
        <v>4130</v>
      </c>
      <c r="D1304" s="72">
        <v>58333</v>
      </c>
      <c r="E1304" s="24">
        <v>1</v>
      </c>
      <c r="F1304" s="84" t="s">
        <v>5533</v>
      </c>
      <c r="G1304" s="141">
        <v>3596657</v>
      </c>
      <c r="H1304" s="51">
        <v>9.2799999999999994</v>
      </c>
      <c r="I1304" s="51">
        <f t="shared" si="24"/>
        <v>9.2799999999999994</v>
      </c>
    </row>
    <row r="1305" spans="1:9" ht="26.4" x14ac:dyDescent="0.25">
      <c r="A1305" s="84" t="s">
        <v>6243</v>
      </c>
      <c r="B1305" s="84" t="s">
        <v>541</v>
      </c>
      <c r="C1305" s="51" t="s">
        <v>4272</v>
      </c>
      <c r="D1305" s="72">
        <v>58725</v>
      </c>
      <c r="E1305" s="24">
        <v>200</v>
      </c>
      <c r="F1305" s="84" t="s">
        <v>5469</v>
      </c>
      <c r="G1305" s="141">
        <v>8651375</v>
      </c>
      <c r="H1305" s="51">
        <v>14.68</v>
      </c>
      <c r="I1305" s="51">
        <f t="shared" si="24"/>
        <v>7.3399999999999993E-2</v>
      </c>
    </row>
    <row r="1306" spans="1:9" ht="52.8" x14ac:dyDescent="0.25">
      <c r="A1306" s="84" t="s">
        <v>6244</v>
      </c>
      <c r="B1306" s="85" t="s">
        <v>303</v>
      </c>
      <c r="C1306" s="51" t="s">
        <v>4273</v>
      </c>
      <c r="D1306" s="72">
        <v>78000824</v>
      </c>
      <c r="E1306" s="24">
        <v>500</v>
      </c>
      <c r="F1306" s="84" t="s">
        <v>5504</v>
      </c>
      <c r="G1306" s="141">
        <v>3072008</v>
      </c>
      <c r="H1306" s="51">
        <v>12.13</v>
      </c>
      <c r="I1306" s="51">
        <f t="shared" si="24"/>
        <v>2.426E-2</v>
      </c>
    </row>
    <row r="1307" spans="1:9" ht="39.6" x14ac:dyDescent="0.25">
      <c r="A1307" s="84" t="s">
        <v>6245</v>
      </c>
      <c r="B1307" s="85" t="s">
        <v>224</v>
      </c>
      <c r="C1307" s="51" t="s">
        <v>3508</v>
      </c>
      <c r="D1307" s="72">
        <v>1044</v>
      </c>
      <c r="E1307" s="24">
        <v>4</v>
      </c>
      <c r="F1307" s="84" t="s">
        <v>4389</v>
      </c>
      <c r="G1307" s="141">
        <v>3076502</v>
      </c>
      <c r="H1307" s="51">
        <v>42.57</v>
      </c>
      <c r="I1307" s="51">
        <f t="shared" si="24"/>
        <v>10.6425</v>
      </c>
    </row>
    <row r="1308" spans="1:9" ht="52.8" x14ac:dyDescent="0.25">
      <c r="A1308" s="84" t="s">
        <v>6246</v>
      </c>
      <c r="B1308" s="85" t="s">
        <v>304</v>
      </c>
      <c r="C1308" s="51" t="s">
        <v>4265</v>
      </c>
      <c r="D1308" s="72">
        <v>78000421</v>
      </c>
      <c r="E1308" s="24">
        <v>100</v>
      </c>
      <c r="F1308" s="84" t="s">
        <v>5270</v>
      </c>
      <c r="G1308" s="141">
        <v>3570066</v>
      </c>
      <c r="H1308" s="51">
        <v>7.96</v>
      </c>
      <c r="I1308" s="51">
        <f t="shared" ref="I1308:I1371" si="25">H1308/$E1308</f>
        <v>7.9600000000000004E-2</v>
      </c>
    </row>
    <row r="1309" spans="1:9" ht="52.8" x14ac:dyDescent="0.25">
      <c r="A1309" s="84" t="s">
        <v>6247</v>
      </c>
      <c r="B1309" s="85" t="s">
        <v>306</v>
      </c>
      <c r="C1309" s="51" t="s">
        <v>3478</v>
      </c>
      <c r="D1309" s="72">
        <v>78000419</v>
      </c>
      <c r="E1309" s="24">
        <v>200</v>
      </c>
      <c r="F1309" s="84" t="s">
        <v>5504</v>
      </c>
      <c r="G1309" s="141">
        <v>3292455</v>
      </c>
      <c r="H1309" s="51">
        <v>4.5199999999999996</v>
      </c>
      <c r="I1309" s="51">
        <f t="shared" si="25"/>
        <v>2.2599999999999999E-2</v>
      </c>
    </row>
    <row r="1310" spans="1:9" x14ac:dyDescent="0.25">
      <c r="A1310" s="84" t="s">
        <v>6248</v>
      </c>
      <c r="B1310" s="85" t="s">
        <v>228</v>
      </c>
      <c r="C1310" s="51" t="s">
        <v>3478</v>
      </c>
      <c r="D1310" s="72">
        <v>78000434</v>
      </c>
      <c r="E1310" s="24">
        <v>200</v>
      </c>
      <c r="F1310" s="84" t="s">
        <v>5538</v>
      </c>
      <c r="G1310" s="141">
        <v>4592390</v>
      </c>
      <c r="H1310" s="51">
        <v>9.01</v>
      </c>
      <c r="I1310" s="51">
        <f t="shared" si="25"/>
        <v>4.505E-2</v>
      </c>
    </row>
    <row r="1311" spans="1:9" ht="92.4" x14ac:dyDescent="0.25">
      <c r="A1311" s="84" t="s">
        <v>6249</v>
      </c>
      <c r="B1311" s="84" t="s">
        <v>2679</v>
      </c>
      <c r="C1311" s="51" t="s">
        <v>4275</v>
      </c>
      <c r="D1311" s="72">
        <v>25062</v>
      </c>
      <c r="E1311" s="24">
        <v>90</v>
      </c>
      <c r="F1311" s="84" t="s">
        <v>5270</v>
      </c>
      <c r="G1311" s="141">
        <v>0</v>
      </c>
      <c r="H1311" s="51">
        <v>27.25</v>
      </c>
      <c r="I1311" s="51">
        <f t="shared" si="25"/>
        <v>0.30277777777777776</v>
      </c>
    </row>
    <row r="1312" spans="1:9" ht="39.6" x14ac:dyDescent="0.25">
      <c r="A1312" s="84" t="s">
        <v>6250</v>
      </c>
      <c r="B1312" s="84" t="s">
        <v>2682</v>
      </c>
      <c r="C1312" s="51" t="s">
        <v>257</v>
      </c>
      <c r="D1312" s="72">
        <v>15940</v>
      </c>
      <c r="E1312" s="24">
        <v>104</v>
      </c>
      <c r="F1312" s="84" t="s">
        <v>5539</v>
      </c>
      <c r="G1312" s="141">
        <v>3779010</v>
      </c>
      <c r="H1312" s="51">
        <v>28.86</v>
      </c>
      <c r="I1312" s="51">
        <f t="shared" si="25"/>
        <v>0.27749999999999997</v>
      </c>
    </row>
    <row r="1313" spans="1:9" ht="26.4" x14ac:dyDescent="0.25">
      <c r="A1313" s="84" t="s">
        <v>6251</v>
      </c>
      <c r="B1313" s="85" t="s">
        <v>1130</v>
      </c>
      <c r="C1313" s="51" t="s">
        <v>4276</v>
      </c>
      <c r="D1313" s="72">
        <v>21642</v>
      </c>
      <c r="E1313" s="24">
        <v>104</v>
      </c>
      <c r="F1313" s="84" t="s">
        <v>5540</v>
      </c>
      <c r="G1313" s="141">
        <v>3778024</v>
      </c>
      <c r="H1313" s="51">
        <v>28.86</v>
      </c>
      <c r="I1313" s="51">
        <f t="shared" si="25"/>
        <v>0.27749999999999997</v>
      </c>
    </row>
    <row r="1314" spans="1:9" x14ac:dyDescent="0.25">
      <c r="A1314" s="84" t="s">
        <v>6252</v>
      </c>
      <c r="B1314" s="84" t="s">
        <v>2509</v>
      </c>
      <c r="C1314" s="51" t="s">
        <v>4278</v>
      </c>
      <c r="D1314" s="72">
        <v>57766</v>
      </c>
      <c r="E1314" s="24">
        <v>8</v>
      </c>
      <c r="F1314" s="84" t="s">
        <v>5341</v>
      </c>
      <c r="G1314" s="141">
        <v>0</v>
      </c>
      <c r="H1314" s="51">
        <v>17.05</v>
      </c>
      <c r="I1314" s="51">
        <f t="shared" si="25"/>
        <v>2.1312500000000001</v>
      </c>
    </row>
    <row r="1315" spans="1:9" ht="26.4" x14ac:dyDescent="0.25">
      <c r="A1315" s="84" t="s">
        <v>6253</v>
      </c>
      <c r="B1315" s="84" t="s">
        <v>2510</v>
      </c>
      <c r="C1315" s="51" t="s">
        <v>3510</v>
      </c>
      <c r="D1315" s="72">
        <v>33625</v>
      </c>
      <c r="E1315" s="24">
        <v>60</v>
      </c>
      <c r="F1315" s="84" t="s">
        <v>5540</v>
      </c>
      <c r="G1315" s="141">
        <v>6602001</v>
      </c>
      <c r="H1315" s="51">
        <v>16.739999999999998</v>
      </c>
      <c r="I1315" s="51">
        <f t="shared" si="25"/>
        <v>0.27899999999999997</v>
      </c>
    </row>
    <row r="1316" spans="1:9" ht="52.8" x14ac:dyDescent="0.25">
      <c r="A1316" s="84" t="s">
        <v>6254</v>
      </c>
      <c r="B1316" s="84" t="s">
        <v>2511</v>
      </c>
      <c r="C1316" s="51" t="s">
        <v>3510</v>
      </c>
      <c r="D1316" s="72">
        <v>33627</v>
      </c>
      <c r="E1316" s="24">
        <v>60</v>
      </c>
      <c r="F1316" s="84" t="s">
        <v>5540</v>
      </c>
      <c r="G1316" s="141">
        <v>3778139</v>
      </c>
      <c r="H1316" s="51">
        <v>16.739999999999998</v>
      </c>
      <c r="I1316" s="51">
        <f t="shared" si="25"/>
        <v>0.27899999999999997</v>
      </c>
    </row>
    <row r="1317" spans="1:9" ht="26.4" x14ac:dyDescent="0.25">
      <c r="A1317" s="84" t="s">
        <v>6255</v>
      </c>
      <c r="B1317" s="84" t="s">
        <v>2512</v>
      </c>
      <c r="C1317" s="51" t="s">
        <v>4276</v>
      </c>
      <c r="D1317" s="72">
        <v>21910</v>
      </c>
      <c r="E1317" s="24">
        <v>72</v>
      </c>
      <c r="F1317" s="84" t="s">
        <v>5539</v>
      </c>
      <c r="G1317" s="141">
        <v>3777900</v>
      </c>
      <c r="H1317" s="51">
        <v>21.03</v>
      </c>
      <c r="I1317" s="51">
        <f t="shared" si="25"/>
        <v>0.29208333333333336</v>
      </c>
    </row>
    <row r="1318" spans="1:9" ht="39.6" x14ac:dyDescent="0.25">
      <c r="A1318" s="84" t="s">
        <v>6256</v>
      </c>
      <c r="B1318" s="84" t="s">
        <v>2513</v>
      </c>
      <c r="C1318" s="51" t="s">
        <v>4276</v>
      </c>
      <c r="D1318" s="72">
        <v>21912</v>
      </c>
      <c r="E1318" s="24">
        <v>72</v>
      </c>
      <c r="F1318" s="84" t="s">
        <v>5539</v>
      </c>
      <c r="G1318" s="141">
        <v>3777905</v>
      </c>
      <c r="H1318" s="51">
        <v>21.03</v>
      </c>
      <c r="I1318" s="51">
        <f t="shared" si="25"/>
        <v>0.29208333333333336</v>
      </c>
    </row>
    <row r="1319" spans="1:9" ht="66" x14ac:dyDescent="0.25">
      <c r="A1319" s="84" t="s">
        <v>6257</v>
      </c>
      <c r="B1319" s="85" t="s">
        <v>1155</v>
      </c>
      <c r="C1319" s="51" t="s">
        <v>3511</v>
      </c>
      <c r="D1319" s="72">
        <v>36096</v>
      </c>
      <c r="E1319" s="24">
        <v>72</v>
      </c>
      <c r="F1319" s="84" t="s">
        <v>5270</v>
      </c>
      <c r="G1319" s="141">
        <v>9390302</v>
      </c>
      <c r="H1319" s="51">
        <v>21.03</v>
      </c>
      <c r="I1319" s="51">
        <f t="shared" si="25"/>
        <v>0.29208333333333336</v>
      </c>
    </row>
    <row r="1320" spans="1:9" ht="66" x14ac:dyDescent="0.25">
      <c r="A1320" s="84" t="s">
        <v>6258</v>
      </c>
      <c r="B1320" s="84" t="s">
        <v>2514</v>
      </c>
      <c r="C1320" s="51" t="s">
        <v>4277</v>
      </c>
      <c r="D1320" s="72">
        <v>18792</v>
      </c>
      <c r="E1320" s="24">
        <v>104</v>
      </c>
      <c r="F1320" s="84" t="s">
        <v>5541</v>
      </c>
      <c r="G1320" s="141">
        <v>3778141</v>
      </c>
      <c r="H1320" s="51">
        <v>28.86</v>
      </c>
      <c r="I1320" s="51">
        <f t="shared" si="25"/>
        <v>0.27749999999999997</v>
      </c>
    </row>
    <row r="1321" spans="1:9" ht="39.6" x14ac:dyDescent="0.25">
      <c r="A1321" s="84" t="s">
        <v>6259</v>
      </c>
      <c r="B1321" s="84" t="s">
        <v>2515</v>
      </c>
      <c r="C1321" s="51" t="s">
        <v>919</v>
      </c>
      <c r="D1321" s="72">
        <v>36445</v>
      </c>
      <c r="E1321" s="24">
        <v>104</v>
      </c>
      <c r="F1321" s="84" t="s">
        <v>5270</v>
      </c>
      <c r="G1321" s="141">
        <v>3777609</v>
      </c>
      <c r="H1321" s="51">
        <v>28.86</v>
      </c>
      <c r="I1321" s="51">
        <f t="shared" si="25"/>
        <v>0.27749999999999997</v>
      </c>
    </row>
    <row r="1322" spans="1:9" ht="26.4" x14ac:dyDescent="0.25">
      <c r="A1322" s="84" t="s">
        <v>6260</v>
      </c>
      <c r="B1322" s="84" t="s">
        <v>2516</v>
      </c>
      <c r="C1322" s="51" t="s">
        <v>919</v>
      </c>
      <c r="D1322" s="72">
        <v>30821</v>
      </c>
      <c r="E1322" s="24">
        <v>104</v>
      </c>
      <c r="F1322" s="84" t="s">
        <v>5542</v>
      </c>
      <c r="G1322" s="141">
        <v>3777625</v>
      </c>
      <c r="H1322" s="51">
        <v>28.86</v>
      </c>
      <c r="I1322" s="51">
        <f t="shared" si="25"/>
        <v>0.27749999999999997</v>
      </c>
    </row>
    <row r="1323" spans="1:9" ht="26.4" x14ac:dyDescent="0.25">
      <c r="A1323" s="84" t="s">
        <v>6261</v>
      </c>
      <c r="B1323" s="84" t="s">
        <v>2517</v>
      </c>
      <c r="C1323" s="51" t="s">
        <v>3512</v>
      </c>
      <c r="D1323" s="72">
        <v>29641</v>
      </c>
      <c r="E1323" s="24">
        <v>104</v>
      </c>
      <c r="F1323" s="84" t="s">
        <v>5431</v>
      </c>
      <c r="G1323" s="141">
        <v>3777626</v>
      </c>
      <c r="H1323" s="51">
        <v>31.16</v>
      </c>
      <c r="I1323" s="51">
        <f t="shared" si="25"/>
        <v>0.29961538461538462</v>
      </c>
    </row>
    <row r="1324" spans="1:9" ht="39.6" x14ac:dyDescent="0.25">
      <c r="A1324" s="84" t="s">
        <v>6262</v>
      </c>
      <c r="B1324" s="85" t="s">
        <v>1131</v>
      </c>
      <c r="C1324" s="51" t="s">
        <v>4276</v>
      </c>
      <c r="D1324" s="72">
        <v>11094</v>
      </c>
      <c r="E1324" s="24">
        <v>104</v>
      </c>
      <c r="F1324" s="84" t="s">
        <v>5543</v>
      </c>
      <c r="G1324" s="141">
        <v>3778054</v>
      </c>
      <c r="H1324" s="51">
        <v>31.16</v>
      </c>
      <c r="I1324" s="51">
        <f t="shared" si="25"/>
        <v>0.29961538461538462</v>
      </c>
    </row>
    <row r="1325" spans="1:9" ht="39.6" x14ac:dyDescent="0.25">
      <c r="A1325" s="84" t="s">
        <v>6263</v>
      </c>
      <c r="B1325" s="85" t="s">
        <v>1132</v>
      </c>
      <c r="C1325" s="51" t="s">
        <v>4276</v>
      </c>
      <c r="D1325" s="72">
        <v>36098</v>
      </c>
      <c r="E1325" s="24">
        <v>104</v>
      </c>
      <c r="F1325" s="84" t="s">
        <v>5270</v>
      </c>
      <c r="G1325" s="141">
        <v>3777998</v>
      </c>
      <c r="H1325" s="51">
        <v>28.86</v>
      </c>
      <c r="I1325" s="51">
        <f t="shared" si="25"/>
        <v>0.27749999999999997</v>
      </c>
    </row>
    <row r="1326" spans="1:9" ht="39.6" x14ac:dyDescent="0.25">
      <c r="A1326" s="84" t="s">
        <v>6264</v>
      </c>
      <c r="B1326" s="85" t="s">
        <v>1129</v>
      </c>
      <c r="C1326" s="51" t="s">
        <v>4280</v>
      </c>
      <c r="D1326" s="72">
        <v>43578</v>
      </c>
      <c r="E1326" s="24">
        <v>104</v>
      </c>
      <c r="F1326" s="84" t="s">
        <v>5270</v>
      </c>
      <c r="G1326" s="141">
        <v>3779026</v>
      </c>
      <c r="H1326" s="51">
        <v>28.86</v>
      </c>
      <c r="I1326" s="51">
        <f t="shared" si="25"/>
        <v>0.27749999999999997</v>
      </c>
    </row>
    <row r="1327" spans="1:9" ht="39.6" x14ac:dyDescent="0.25">
      <c r="A1327" s="84" t="s">
        <v>6265</v>
      </c>
      <c r="B1327" s="84" t="s">
        <v>1511</v>
      </c>
      <c r="C1327" s="51" t="s">
        <v>3481</v>
      </c>
      <c r="D1327" s="72">
        <v>4012</v>
      </c>
      <c r="E1327" s="24">
        <v>6</v>
      </c>
      <c r="F1327" s="84" t="s">
        <v>5190</v>
      </c>
      <c r="G1327" s="141">
        <v>3113132</v>
      </c>
      <c r="H1327" s="51">
        <v>8.3699999999999992</v>
      </c>
      <c r="I1327" s="51">
        <f t="shared" si="25"/>
        <v>1.3949999999999998</v>
      </c>
    </row>
    <row r="1328" spans="1:9" ht="39.6" x14ac:dyDescent="0.25">
      <c r="A1328" s="84" t="s">
        <v>6266</v>
      </c>
      <c r="B1328" s="84" t="s">
        <v>1512</v>
      </c>
      <c r="C1328" s="51" t="s">
        <v>3481</v>
      </c>
      <c r="D1328" s="72">
        <v>1056</v>
      </c>
      <c r="E1328" s="24">
        <v>25</v>
      </c>
      <c r="F1328" s="84" t="s">
        <v>5257</v>
      </c>
      <c r="G1328" s="141">
        <v>8971643</v>
      </c>
      <c r="H1328" s="51">
        <v>24.86</v>
      </c>
      <c r="I1328" s="51">
        <f t="shared" si="25"/>
        <v>0.99439999999999995</v>
      </c>
    </row>
    <row r="1329" spans="1:9" ht="39.6" x14ac:dyDescent="0.25">
      <c r="A1329" s="84" t="s">
        <v>6267</v>
      </c>
      <c r="B1329" s="85" t="s">
        <v>1533</v>
      </c>
      <c r="C1329" s="51" t="s">
        <v>919</v>
      </c>
      <c r="D1329" s="72">
        <v>11151</v>
      </c>
      <c r="E1329" s="24">
        <v>104</v>
      </c>
      <c r="F1329" s="84" t="s">
        <v>5270</v>
      </c>
      <c r="G1329" s="141">
        <v>3778029</v>
      </c>
      <c r="H1329" s="51">
        <v>28.86</v>
      </c>
      <c r="I1329" s="51">
        <f t="shared" si="25"/>
        <v>0.27749999999999997</v>
      </c>
    </row>
    <row r="1330" spans="1:9" ht="39.6" x14ac:dyDescent="0.25">
      <c r="A1330" s="84" t="s">
        <v>6268</v>
      </c>
      <c r="B1330" s="85" t="s">
        <v>1534</v>
      </c>
      <c r="C1330" s="51" t="s">
        <v>919</v>
      </c>
      <c r="D1330" s="72">
        <v>11153</v>
      </c>
      <c r="E1330" s="24">
        <v>104</v>
      </c>
      <c r="F1330" s="84" t="s">
        <v>5270</v>
      </c>
      <c r="G1330" s="141">
        <v>3778040</v>
      </c>
      <c r="H1330" s="51">
        <v>28.86</v>
      </c>
      <c r="I1330" s="51">
        <f t="shared" si="25"/>
        <v>0.27749999999999997</v>
      </c>
    </row>
    <row r="1331" spans="1:9" ht="39.6" x14ac:dyDescent="0.25">
      <c r="A1331" s="84" t="s">
        <v>6269</v>
      </c>
      <c r="B1331" s="85" t="s">
        <v>1535</v>
      </c>
      <c r="C1331" s="51" t="s">
        <v>919</v>
      </c>
      <c r="D1331" s="72">
        <v>11152</v>
      </c>
      <c r="E1331" s="24">
        <v>104</v>
      </c>
      <c r="F1331" s="84" t="s">
        <v>5270</v>
      </c>
      <c r="G1331" s="141">
        <v>3778032</v>
      </c>
      <c r="H1331" s="51">
        <v>28.86</v>
      </c>
      <c r="I1331" s="51">
        <f t="shared" si="25"/>
        <v>0.27749999999999997</v>
      </c>
    </row>
    <row r="1332" spans="1:9" ht="52.8" x14ac:dyDescent="0.25">
      <c r="A1332" s="84" t="s">
        <v>6270</v>
      </c>
      <c r="B1332" s="85" t="s">
        <v>1567</v>
      </c>
      <c r="C1332" s="51" t="s">
        <v>4277</v>
      </c>
      <c r="D1332" s="72">
        <v>42391</v>
      </c>
      <c r="E1332" s="24">
        <v>4</v>
      </c>
      <c r="F1332" s="84" t="s">
        <v>5341</v>
      </c>
      <c r="G1332" s="141">
        <v>3778801</v>
      </c>
      <c r="H1332" s="51">
        <v>9.98</v>
      </c>
      <c r="I1332" s="51">
        <f t="shared" si="25"/>
        <v>2.4950000000000001</v>
      </c>
    </row>
    <row r="1333" spans="1:9" ht="52.8" x14ac:dyDescent="0.25">
      <c r="A1333" s="84" t="s">
        <v>6271</v>
      </c>
      <c r="B1333" s="84" t="s">
        <v>2678</v>
      </c>
      <c r="C1333" s="51" t="s">
        <v>4277</v>
      </c>
      <c r="D1333" s="72">
        <v>30103</v>
      </c>
      <c r="E1333" s="24">
        <v>64</v>
      </c>
      <c r="F1333" s="84" t="s">
        <v>5192</v>
      </c>
      <c r="G1333" s="141">
        <v>3777340</v>
      </c>
      <c r="H1333" s="51">
        <v>22.19</v>
      </c>
      <c r="I1333" s="51">
        <f t="shared" si="25"/>
        <v>0.34671875000000002</v>
      </c>
    </row>
    <row r="1334" spans="1:9" ht="39.6" x14ac:dyDescent="0.25">
      <c r="A1334" s="84" t="s">
        <v>6272</v>
      </c>
      <c r="B1334" s="85" t="s">
        <v>1568</v>
      </c>
      <c r="C1334" s="51" t="s">
        <v>4277</v>
      </c>
      <c r="D1334" s="72">
        <v>42537</v>
      </c>
      <c r="E1334" s="24">
        <v>72</v>
      </c>
      <c r="F1334" s="84" t="s">
        <v>5540</v>
      </c>
      <c r="G1334" s="141">
        <v>3777449</v>
      </c>
      <c r="H1334" s="51">
        <v>21.03</v>
      </c>
      <c r="I1334" s="51">
        <f t="shared" si="25"/>
        <v>0.29208333333333336</v>
      </c>
    </row>
    <row r="1335" spans="1:9" ht="39.6" x14ac:dyDescent="0.25">
      <c r="A1335" s="84" t="s">
        <v>6273</v>
      </c>
      <c r="B1335" s="85" t="s">
        <v>1569</v>
      </c>
      <c r="C1335" s="51" t="s">
        <v>4277</v>
      </c>
      <c r="D1335" s="72">
        <v>47753</v>
      </c>
      <c r="E1335" s="24">
        <v>8</v>
      </c>
      <c r="F1335" s="84" t="s">
        <v>5341</v>
      </c>
      <c r="G1335" s="141">
        <v>3777350</v>
      </c>
      <c r="H1335" s="51">
        <v>14.51</v>
      </c>
      <c r="I1335" s="51">
        <f t="shared" si="25"/>
        <v>1.81375</v>
      </c>
    </row>
    <row r="1336" spans="1:9" ht="39.6" x14ac:dyDescent="0.25">
      <c r="A1336" s="84" t="s">
        <v>6274</v>
      </c>
      <c r="B1336" s="84" t="s">
        <v>1570</v>
      </c>
      <c r="C1336" s="51" t="s">
        <v>4277</v>
      </c>
      <c r="D1336" s="72">
        <v>18793</v>
      </c>
      <c r="E1336" s="24">
        <v>8</v>
      </c>
      <c r="F1336" s="84" t="s">
        <v>5341</v>
      </c>
      <c r="G1336" s="141">
        <v>3777300</v>
      </c>
      <c r="H1336" s="51">
        <v>14.51</v>
      </c>
      <c r="I1336" s="51">
        <f t="shared" si="25"/>
        <v>1.81375</v>
      </c>
    </row>
    <row r="1337" spans="1:9" ht="39.6" x14ac:dyDescent="0.25">
      <c r="A1337" s="84" t="s">
        <v>6275</v>
      </c>
      <c r="B1337" s="84" t="s">
        <v>1571</v>
      </c>
      <c r="C1337" s="51" t="s">
        <v>4277</v>
      </c>
      <c r="D1337" s="72">
        <v>56048</v>
      </c>
      <c r="E1337" s="24">
        <v>3</v>
      </c>
      <c r="F1337" s="84" t="s">
        <v>5455</v>
      </c>
      <c r="G1337" s="141">
        <v>3777348</v>
      </c>
      <c r="H1337" s="51">
        <v>10.14</v>
      </c>
      <c r="I1337" s="51">
        <f t="shared" si="25"/>
        <v>3.3800000000000003</v>
      </c>
    </row>
    <row r="1338" spans="1:9" ht="26.4" x14ac:dyDescent="0.25">
      <c r="A1338" s="84" t="s">
        <v>6276</v>
      </c>
      <c r="B1338" s="85" t="s">
        <v>109</v>
      </c>
      <c r="C1338" s="51" t="s">
        <v>114</v>
      </c>
      <c r="D1338" s="72">
        <v>759</v>
      </c>
      <c r="E1338" s="24">
        <v>72</v>
      </c>
      <c r="F1338" s="84" t="s">
        <v>5268</v>
      </c>
      <c r="G1338" s="141">
        <v>3760601</v>
      </c>
      <c r="H1338" s="51">
        <v>21.86</v>
      </c>
      <c r="I1338" s="51">
        <f t="shared" si="25"/>
        <v>0.30361111111111111</v>
      </c>
    </row>
    <row r="1339" spans="1:9" ht="26.4" x14ac:dyDescent="0.25">
      <c r="A1339" s="84" t="s">
        <v>6277</v>
      </c>
      <c r="B1339" s="85" t="s">
        <v>110</v>
      </c>
      <c r="C1339" s="51" t="s">
        <v>114</v>
      </c>
      <c r="D1339" s="72">
        <v>937</v>
      </c>
      <c r="E1339" s="24">
        <v>72</v>
      </c>
      <c r="F1339" s="84" t="s">
        <v>5544</v>
      </c>
      <c r="G1339" s="141">
        <v>3760604</v>
      </c>
      <c r="H1339" s="51">
        <v>21.86</v>
      </c>
      <c r="I1339" s="51">
        <f t="shared" si="25"/>
        <v>0.30361111111111111</v>
      </c>
    </row>
    <row r="1340" spans="1:9" ht="26.4" x14ac:dyDescent="0.25">
      <c r="A1340" s="84" t="s">
        <v>6278</v>
      </c>
      <c r="B1340" s="85" t="s">
        <v>111</v>
      </c>
      <c r="C1340" s="51" t="s">
        <v>114</v>
      </c>
      <c r="D1340" s="72">
        <v>938</v>
      </c>
      <c r="E1340" s="24">
        <v>72</v>
      </c>
      <c r="F1340" s="84" t="s">
        <v>5544</v>
      </c>
      <c r="G1340" s="141">
        <v>3760603</v>
      </c>
      <c r="H1340" s="51">
        <v>21.86</v>
      </c>
      <c r="I1340" s="51">
        <f t="shared" si="25"/>
        <v>0.30361111111111111</v>
      </c>
    </row>
    <row r="1341" spans="1:9" ht="66" x14ac:dyDescent="0.25">
      <c r="A1341" s="84" t="s">
        <v>6279</v>
      </c>
      <c r="B1341" s="85" t="s">
        <v>1133</v>
      </c>
      <c r="C1341" s="51" t="s">
        <v>4276</v>
      </c>
      <c r="D1341" s="72">
        <v>30993</v>
      </c>
      <c r="E1341" s="24">
        <v>104</v>
      </c>
      <c r="F1341" s="84" t="s">
        <v>5543</v>
      </c>
      <c r="G1341" s="141">
        <v>3777904</v>
      </c>
      <c r="H1341" s="51">
        <v>28.86</v>
      </c>
      <c r="I1341" s="51">
        <f t="shared" si="25"/>
        <v>0.27749999999999997</v>
      </c>
    </row>
    <row r="1342" spans="1:9" ht="39.6" x14ac:dyDescent="0.25">
      <c r="A1342" s="84" t="s">
        <v>6280</v>
      </c>
      <c r="B1342" s="85" t="s">
        <v>1248</v>
      </c>
      <c r="C1342" s="51" t="s">
        <v>3510</v>
      </c>
      <c r="D1342" s="72">
        <v>11045</v>
      </c>
      <c r="E1342" s="24">
        <v>104</v>
      </c>
      <c r="F1342" s="84" t="s">
        <v>5270</v>
      </c>
      <c r="G1342" s="141">
        <v>3778044</v>
      </c>
      <c r="H1342" s="51">
        <v>31.16</v>
      </c>
      <c r="I1342" s="51">
        <f t="shared" si="25"/>
        <v>0.29961538461538462</v>
      </c>
    </row>
    <row r="1343" spans="1:9" ht="39.6" x14ac:dyDescent="0.25">
      <c r="A1343" s="84" t="s">
        <v>6281</v>
      </c>
      <c r="B1343" s="85" t="s">
        <v>1514</v>
      </c>
      <c r="C1343" s="51" t="s">
        <v>3509</v>
      </c>
      <c r="D1343" s="72">
        <v>11061</v>
      </c>
      <c r="E1343" s="24">
        <v>104</v>
      </c>
      <c r="F1343" s="84" t="s">
        <v>5270</v>
      </c>
      <c r="G1343" s="141">
        <v>3778046</v>
      </c>
      <c r="H1343" s="51">
        <v>31.16</v>
      </c>
      <c r="I1343" s="51">
        <f t="shared" si="25"/>
        <v>0.29961538461538462</v>
      </c>
    </row>
    <row r="1344" spans="1:9" ht="66" x14ac:dyDescent="0.25">
      <c r="A1344" s="84" t="s">
        <v>6282</v>
      </c>
      <c r="B1344" s="85" t="s">
        <v>1134</v>
      </c>
      <c r="C1344" s="51" t="s">
        <v>4276</v>
      </c>
      <c r="D1344" s="72">
        <v>44459</v>
      </c>
      <c r="E1344" s="24">
        <v>64</v>
      </c>
      <c r="F1344" s="84" t="s">
        <v>5193</v>
      </c>
      <c r="G1344" s="141">
        <v>3777902</v>
      </c>
      <c r="H1344" s="51">
        <v>28.9</v>
      </c>
      <c r="I1344" s="51">
        <f t="shared" si="25"/>
        <v>0.45156249999999998</v>
      </c>
    </row>
    <row r="1345" spans="1:9" ht="79.2" x14ac:dyDescent="0.25">
      <c r="A1345" s="84" t="s">
        <v>6283</v>
      </c>
      <c r="B1345" s="85" t="s">
        <v>1135</v>
      </c>
      <c r="C1345" s="51" t="s">
        <v>4276</v>
      </c>
      <c r="D1345" s="72">
        <v>44458</v>
      </c>
      <c r="E1345" s="24">
        <v>64</v>
      </c>
      <c r="F1345" s="84" t="s">
        <v>5193</v>
      </c>
      <c r="G1345" s="141">
        <v>3777903</v>
      </c>
      <c r="H1345" s="51">
        <v>28.9</v>
      </c>
      <c r="I1345" s="51">
        <f t="shared" si="25"/>
        <v>0.45156249999999998</v>
      </c>
    </row>
    <row r="1346" spans="1:9" ht="52.8" x14ac:dyDescent="0.25">
      <c r="A1346" s="84" t="s">
        <v>6284</v>
      </c>
      <c r="B1346" s="85" t="s">
        <v>1252</v>
      </c>
      <c r="C1346" s="51" t="s">
        <v>4281</v>
      </c>
      <c r="D1346" s="72">
        <v>44396</v>
      </c>
      <c r="E1346" s="24">
        <v>64</v>
      </c>
      <c r="F1346" s="84" t="s">
        <v>5256</v>
      </c>
      <c r="G1346" s="141">
        <v>3778015</v>
      </c>
      <c r="H1346" s="51">
        <v>28.9</v>
      </c>
      <c r="I1346" s="51">
        <f t="shared" si="25"/>
        <v>0.45156249999999998</v>
      </c>
    </row>
    <row r="1347" spans="1:9" ht="66" x14ac:dyDescent="0.25">
      <c r="A1347" s="84" t="s">
        <v>6285</v>
      </c>
      <c r="B1347" s="85" t="s">
        <v>1253</v>
      </c>
      <c r="C1347" s="51" t="s">
        <v>4281</v>
      </c>
      <c r="D1347" s="72">
        <v>44398</v>
      </c>
      <c r="E1347" s="24">
        <v>64</v>
      </c>
      <c r="F1347" s="84" t="s">
        <v>5256</v>
      </c>
      <c r="G1347" s="141">
        <v>3778007</v>
      </c>
      <c r="H1347" s="51">
        <v>28.9</v>
      </c>
      <c r="I1347" s="51">
        <f t="shared" si="25"/>
        <v>0.45156249999999998</v>
      </c>
    </row>
    <row r="1348" spans="1:9" ht="26.4" x14ac:dyDescent="0.25">
      <c r="A1348" s="84" t="s">
        <v>6286</v>
      </c>
      <c r="B1348" s="85" t="s">
        <v>1249</v>
      </c>
      <c r="C1348" s="51" t="s">
        <v>3510</v>
      </c>
      <c r="D1348" s="72">
        <v>32078</v>
      </c>
      <c r="E1348" s="24">
        <v>60</v>
      </c>
      <c r="F1348" s="84" t="s">
        <v>5543</v>
      </c>
      <c r="G1348" s="141">
        <v>3778056</v>
      </c>
      <c r="H1348" s="51">
        <v>16.739999999999998</v>
      </c>
      <c r="I1348" s="51">
        <f t="shared" si="25"/>
        <v>0.27899999999999997</v>
      </c>
    </row>
    <row r="1349" spans="1:9" ht="52.8" x14ac:dyDescent="0.25">
      <c r="A1349" s="84" t="s">
        <v>6287</v>
      </c>
      <c r="B1349" s="85" t="s">
        <v>1154</v>
      </c>
      <c r="C1349" s="51" t="s">
        <v>3511</v>
      </c>
      <c r="D1349" s="72">
        <v>44374</v>
      </c>
      <c r="E1349" s="24">
        <v>64</v>
      </c>
      <c r="F1349" s="84" t="s">
        <v>5545</v>
      </c>
      <c r="G1349" s="141">
        <v>3778033</v>
      </c>
      <c r="H1349" s="51">
        <v>28.9</v>
      </c>
      <c r="I1349" s="51">
        <f t="shared" si="25"/>
        <v>0.45156249999999998</v>
      </c>
    </row>
    <row r="1350" spans="1:9" ht="26.4" x14ac:dyDescent="0.25">
      <c r="A1350" s="84" t="s">
        <v>6288</v>
      </c>
      <c r="B1350" s="84" t="s">
        <v>524</v>
      </c>
      <c r="C1350" s="51" t="s">
        <v>4282</v>
      </c>
      <c r="D1350" s="72">
        <v>11303</v>
      </c>
      <c r="E1350" s="24">
        <v>6</v>
      </c>
      <c r="F1350" s="84" t="s">
        <v>5546</v>
      </c>
      <c r="G1350" s="141">
        <v>2105556</v>
      </c>
      <c r="H1350" s="51">
        <v>17.559999999999999</v>
      </c>
      <c r="I1350" s="51">
        <f t="shared" si="25"/>
        <v>2.9266666666666663</v>
      </c>
    </row>
    <row r="1351" spans="1:9" ht="26.4" x14ac:dyDescent="0.25">
      <c r="A1351" s="84" t="s">
        <v>6289</v>
      </c>
      <c r="B1351" s="84" t="s">
        <v>554</v>
      </c>
      <c r="C1351" s="51" t="s">
        <v>3511</v>
      </c>
      <c r="D1351" s="72">
        <v>11137</v>
      </c>
      <c r="E1351" s="24">
        <v>104</v>
      </c>
      <c r="F1351" s="84" t="s">
        <v>5270</v>
      </c>
      <c r="G1351" s="141">
        <v>3778049</v>
      </c>
      <c r="H1351" s="51">
        <v>31.16</v>
      </c>
      <c r="I1351" s="51">
        <f t="shared" si="25"/>
        <v>0.29961538461538462</v>
      </c>
    </row>
    <row r="1352" spans="1:9" ht="26.4" x14ac:dyDescent="0.25">
      <c r="A1352" s="84" t="s">
        <v>6290</v>
      </c>
      <c r="B1352" s="84" t="s">
        <v>553</v>
      </c>
      <c r="C1352" s="51" t="s">
        <v>3511</v>
      </c>
      <c r="D1352" s="72">
        <v>44375</v>
      </c>
      <c r="E1352" s="24">
        <v>64</v>
      </c>
      <c r="F1352" s="84" t="s">
        <v>5545</v>
      </c>
      <c r="G1352" s="141">
        <v>3778034</v>
      </c>
      <c r="H1352" s="51">
        <v>28.9</v>
      </c>
      <c r="I1352" s="51">
        <f t="shared" si="25"/>
        <v>0.45156249999999998</v>
      </c>
    </row>
    <row r="1353" spans="1:9" ht="26.4" x14ac:dyDescent="0.25">
      <c r="A1353" s="84" t="s">
        <v>6291</v>
      </c>
      <c r="B1353" s="84" t="s">
        <v>558</v>
      </c>
      <c r="C1353" s="51" t="s">
        <v>3511</v>
      </c>
      <c r="D1353" s="72">
        <v>31748</v>
      </c>
      <c r="E1353" s="24">
        <v>72</v>
      </c>
      <c r="F1353" s="84" t="s">
        <v>5270</v>
      </c>
      <c r="G1353" s="141">
        <v>3777915</v>
      </c>
      <c r="H1353" s="51">
        <v>21.03</v>
      </c>
      <c r="I1353" s="51">
        <f t="shared" si="25"/>
        <v>0.29208333333333336</v>
      </c>
    </row>
    <row r="1354" spans="1:9" ht="26.4" x14ac:dyDescent="0.25">
      <c r="A1354" s="84" t="s">
        <v>6292</v>
      </c>
      <c r="B1354" s="84" t="s">
        <v>551</v>
      </c>
      <c r="C1354" s="51" t="s">
        <v>3511</v>
      </c>
      <c r="D1354" s="72">
        <v>49093</v>
      </c>
      <c r="E1354" s="24">
        <v>72</v>
      </c>
      <c r="F1354" s="84" t="s">
        <v>5270</v>
      </c>
      <c r="G1354" s="141">
        <v>3777920</v>
      </c>
      <c r="H1354" s="51">
        <v>21.03</v>
      </c>
      <c r="I1354" s="51">
        <f t="shared" si="25"/>
        <v>0.29208333333333336</v>
      </c>
    </row>
    <row r="1355" spans="1:9" ht="92.4" x14ac:dyDescent="0.25">
      <c r="A1355" s="84" t="s">
        <v>6293</v>
      </c>
      <c r="B1355" s="85" t="s">
        <v>1181</v>
      </c>
      <c r="C1355" s="51" t="s">
        <v>4278</v>
      </c>
      <c r="D1355" s="72">
        <v>12248</v>
      </c>
      <c r="E1355" s="24">
        <v>8</v>
      </c>
      <c r="F1355" s="84" t="s">
        <v>5341</v>
      </c>
      <c r="G1355" s="141">
        <v>3777018</v>
      </c>
      <c r="H1355" s="51">
        <v>15.14</v>
      </c>
      <c r="I1355" s="51">
        <f t="shared" si="25"/>
        <v>1.8925000000000001</v>
      </c>
    </row>
    <row r="1356" spans="1:9" ht="39.6" x14ac:dyDescent="0.25">
      <c r="A1356" s="84" t="s">
        <v>6294</v>
      </c>
      <c r="B1356" s="85" t="s">
        <v>1182</v>
      </c>
      <c r="C1356" s="51" t="s">
        <v>4278</v>
      </c>
      <c r="D1356" s="72">
        <v>32397</v>
      </c>
      <c r="E1356" s="24">
        <v>104</v>
      </c>
      <c r="F1356" s="84" t="s">
        <v>5270</v>
      </c>
      <c r="G1356" s="141">
        <v>3778042</v>
      </c>
      <c r="H1356" s="51">
        <v>31.16</v>
      </c>
      <c r="I1356" s="51">
        <f t="shared" si="25"/>
        <v>0.29961538461538462</v>
      </c>
    </row>
    <row r="1357" spans="1:9" ht="26.4" x14ac:dyDescent="0.25">
      <c r="A1357" s="84" t="s">
        <v>6295</v>
      </c>
      <c r="B1357" s="85" t="s">
        <v>1183</v>
      </c>
      <c r="C1357" s="51" t="s">
        <v>4278</v>
      </c>
      <c r="D1357" s="72">
        <v>32405</v>
      </c>
      <c r="E1357" s="24">
        <v>104</v>
      </c>
      <c r="F1357" s="84" t="s">
        <v>5270</v>
      </c>
      <c r="G1357" s="141">
        <v>3778043</v>
      </c>
      <c r="H1357" s="51">
        <v>31.16</v>
      </c>
      <c r="I1357" s="51">
        <f t="shared" si="25"/>
        <v>0.29961538461538462</v>
      </c>
    </row>
    <row r="1358" spans="1:9" ht="39.6" x14ac:dyDescent="0.25">
      <c r="A1358" s="84" t="s">
        <v>6296</v>
      </c>
      <c r="B1358" s="85" t="s">
        <v>1184</v>
      </c>
      <c r="C1358" s="51" t="s">
        <v>4278</v>
      </c>
      <c r="D1358" s="72">
        <v>44355</v>
      </c>
      <c r="E1358" s="24">
        <v>64</v>
      </c>
      <c r="F1358" s="84" t="s">
        <v>5187</v>
      </c>
      <c r="G1358" s="141">
        <v>3778031</v>
      </c>
      <c r="H1358" s="51">
        <v>28.9</v>
      </c>
      <c r="I1358" s="51">
        <f t="shared" si="25"/>
        <v>0.45156249999999998</v>
      </c>
    </row>
    <row r="1359" spans="1:9" ht="66" x14ac:dyDescent="0.25">
      <c r="A1359" s="84" t="s">
        <v>6297</v>
      </c>
      <c r="B1359" s="84" t="s">
        <v>2677</v>
      </c>
      <c r="C1359" s="51" t="s">
        <v>4283</v>
      </c>
      <c r="D1359" s="72">
        <v>3010010296</v>
      </c>
      <c r="E1359" s="24">
        <v>60</v>
      </c>
      <c r="F1359" s="84" t="s">
        <v>5547</v>
      </c>
      <c r="G1359" s="141">
        <v>1230005</v>
      </c>
      <c r="H1359" s="51">
        <v>15.98</v>
      </c>
      <c r="I1359" s="51">
        <f t="shared" si="25"/>
        <v>0.26633333333333337</v>
      </c>
    </row>
    <row r="1360" spans="1:9" ht="26.4" x14ac:dyDescent="0.25">
      <c r="A1360" s="84" t="s">
        <v>6298</v>
      </c>
      <c r="B1360" s="84" t="s">
        <v>2681</v>
      </c>
      <c r="C1360" s="51" t="s">
        <v>3510</v>
      </c>
      <c r="D1360" s="72">
        <v>12255</v>
      </c>
      <c r="E1360" s="24">
        <v>6</v>
      </c>
      <c r="F1360" s="84" t="s">
        <v>5341</v>
      </c>
      <c r="G1360" s="141">
        <v>3778255</v>
      </c>
      <c r="H1360" s="51">
        <v>14.49</v>
      </c>
      <c r="I1360" s="51">
        <f t="shared" si="25"/>
        <v>2.415</v>
      </c>
    </row>
    <row r="1361" spans="1:9" ht="66" x14ac:dyDescent="0.25">
      <c r="A1361" s="84" t="s">
        <v>6299</v>
      </c>
      <c r="B1361" s="84" t="s">
        <v>2687</v>
      </c>
      <c r="C1361" s="51" t="s">
        <v>4284</v>
      </c>
      <c r="D1361" s="72">
        <v>48803</v>
      </c>
      <c r="E1361" s="24">
        <v>96</v>
      </c>
      <c r="F1361" s="84" t="s">
        <v>5307</v>
      </c>
      <c r="G1361" s="141">
        <v>3770031</v>
      </c>
      <c r="H1361" s="51">
        <v>17.010000000000002</v>
      </c>
      <c r="I1361" s="51">
        <f t="shared" si="25"/>
        <v>0.17718750000000003</v>
      </c>
    </row>
    <row r="1362" spans="1:9" ht="26.4" x14ac:dyDescent="0.25">
      <c r="A1362" s="84" t="s">
        <v>6300</v>
      </c>
      <c r="B1362" s="61" t="s">
        <v>1185</v>
      </c>
      <c r="C1362" s="51" t="s">
        <v>4285</v>
      </c>
      <c r="D1362" s="72">
        <v>11105</v>
      </c>
      <c r="E1362" s="24">
        <v>104</v>
      </c>
      <c r="F1362" s="84" t="s">
        <v>5344</v>
      </c>
      <c r="G1362" s="141">
        <v>3778028</v>
      </c>
      <c r="H1362" s="51">
        <v>31.16</v>
      </c>
      <c r="I1362" s="51">
        <f t="shared" si="25"/>
        <v>0.29961538461538462</v>
      </c>
    </row>
    <row r="1363" spans="1:9" ht="92.4" x14ac:dyDescent="0.25">
      <c r="A1363" s="84" t="s">
        <v>6301</v>
      </c>
      <c r="B1363" s="84" t="s">
        <v>2680</v>
      </c>
      <c r="C1363" s="51" t="s">
        <v>4286</v>
      </c>
      <c r="D1363" s="72" t="s">
        <v>4287</v>
      </c>
      <c r="E1363" s="24">
        <v>48</v>
      </c>
      <c r="F1363" s="84" t="s">
        <v>5270</v>
      </c>
      <c r="G1363" s="141">
        <v>0</v>
      </c>
      <c r="H1363" s="51">
        <v>20.28</v>
      </c>
      <c r="I1363" s="51">
        <f t="shared" si="25"/>
        <v>0.42250000000000004</v>
      </c>
    </row>
    <row r="1364" spans="1:9" ht="105.6" x14ac:dyDescent="0.25">
      <c r="A1364" s="84" t="s">
        <v>6302</v>
      </c>
      <c r="B1364" s="84" t="s">
        <v>2693</v>
      </c>
      <c r="C1364" s="51" t="s">
        <v>4279</v>
      </c>
      <c r="D1364" s="72">
        <v>25566</v>
      </c>
      <c r="E1364" s="24">
        <v>72</v>
      </c>
      <c r="F1364" s="84" t="s">
        <v>5175</v>
      </c>
      <c r="G1364" s="141">
        <v>3770041</v>
      </c>
      <c r="H1364" s="51">
        <v>21.03</v>
      </c>
      <c r="I1364" s="51">
        <f t="shared" si="25"/>
        <v>0.29208333333333336</v>
      </c>
    </row>
    <row r="1365" spans="1:9" ht="66" x14ac:dyDescent="0.25">
      <c r="A1365" s="84" t="s">
        <v>6303</v>
      </c>
      <c r="B1365" s="84" t="s">
        <v>2694</v>
      </c>
      <c r="C1365" s="51" t="s">
        <v>3512</v>
      </c>
      <c r="D1365" s="72">
        <v>36308</v>
      </c>
      <c r="E1365" s="24">
        <v>104</v>
      </c>
      <c r="F1365" s="84" t="s">
        <v>5540</v>
      </c>
      <c r="G1365" s="141">
        <v>3777606</v>
      </c>
      <c r="H1365" s="51">
        <v>28.86</v>
      </c>
      <c r="I1365" s="51">
        <f t="shared" si="25"/>
        <v>0.27749999999999997</v>
      </c>
    </row>
    <row r="1366" spans="1:9" ht="26.4" x14ac:dyDescent="0.25">
      <c r="A1366" s="84" t="s">
        <v>6304</v>
      </c>
      <c r="B1366" s="85" t="s">
        <v>1186</v>
      </c>
      <c r="C1366" s="51" t="s">
        <v>4285</v>
      </c>
      <c r="D1366" s="72">
        <v>44399</v>
      </c>
      <c r="E1366" s="24">
        <v>64</v>
      </c>
      <c r="F1366" s="84" t="s">
        <v>5298</v>
      </c>
      <c r="G1366" s="141">
        <v>3778017</v>
      </c>
      <c r="H1366" s="51">
        <v>28.9</v>
      </c>
      <c r="I1366" s="51">
        <f t="shared" si="25"/>
        <v>0.45156249999999998</v>
      </c>
    </row>
    <row r="1367" spans="1:9" ht="39.6" x14ac:dyDescent="0.25">
      <c r="A1367" s="84" t="s">
        <v>6305</v>
      </c>
      <c r="B1367" s="85" t="s">
        <v>999</v>
      </c>
      <c r="C1367" s="51" t="s">
        <v>4288</v>
      </c>
      <c r="D1367" s="72">
        <v>803206</v>
      </c>
      <c r="E1367" s="24">
        <v>500</v>
      </c>
      <c r="F1367" s="84" t="s">
        <v>5548</v>
      </c>
      <c r="G1367" s="141">
        <v>3771001</v>
      </c>
      <c r="H1367" s="51">
        <v>16.28</v>
      </c>
      <c r="I1367" s="51">
        <f t="shared" si="25"/>
        <v>3.2560000000000006E-2</v>
      </c>
    </row>
    <row r="1368" spans="1:9" ht="39.6" x14ac:dyDescent="0.25">
      <c r="A1368" s="84" t="s">
        <v>6306</v>
      </c>
      <c r="B1368" s="85" t="s">
        <v>1247</v>
      </c>
      <c r="C1368" s="51" t="s">
        <v>4288</v>
      </c>
      <c r="D1368" s="72">
        <v>801260</v>
      </c>
      <c r="E1368" s="24">
        <v>60</v>
      </c>
      <c r="F1368" s="84" t="s">
        <v>5344</v>
      </c>
      <c r="G1368" s="141">
        <v>3733173</v>
      </c>
      <c r="H1368" s="51">
        <v>15.27</v>
      </c>
      <c r="I1368" s="51">
        <f t="shared" si="25"/>
        <v>0.2545</v>
      </c>
    </row>
    <row r="1369" spans="1:9" ht="39.6" x14ac:dyDescent="0.25">
      <c r="A1369" s="84" t="s">
        <v>6307</v>
      </c>
      <c r="B1369" s="63" t="s">
        <v>2380</v>
      </c>
      <c r="C1369" s="51" t="s">
        <v>114</v>
      </c>
      <c r="D1369" s="72">
        <v>192</v>
      </c>
      <c r="E1369" s="24">
        <v>500</v>
      </c>
      <c r="F1369" s="84" t="s">
        <v>5422</v>
      </c>
      <c r="G1369" s="141">
        <v>3690003</v>
      </c>
      <c r="H1369" s="51">
        <v>16.149999999999999</v>
      </c>
      <c r="I1369" s="51">
        <f t="shared" si="25"/>
        <v>3.2299999999999995E-2</v>
      </c>
    </row>
    <row r="1370" spans="1:9" ht="26.4" x14ac:dyDescent="0.25">
      <c r="A1370" s="84" t="s">
        <v>6308</v>
      </c>
      <c r="B1370" s="84" t="s">
        <v>552</v>
      </c>
      <c r="C1370" s="51" t="s">
        <v>4289</v>
      </c>
      <c r="D1370" s="72">
        <v>44446</v>
      </c>
      <c r="E1370" s="24">
        <v>64</v>
      </c>
      <c r="F1370" s="84" t="s">
        <v>5549</v>
      </c>
      <c r="G1370" s="141">
        <v>3778019</v>
      </c>
      <c r="H1370" s="51">
        <v>30.43</v>
      </c>
      <c r="I1370" s="51">
        <f t="shared" si="25"/>
        <v>0.47546875</v>
      </c>
    </row>
    <row r="1371" spans="1:9" ht="39.6" x14ac:dyDescent="0.25">
      <c r="A1371" s="84" t="s">
        <v>6309</v>
      </c>
      <c r="B1371" s="67" t="s">
        <v>2364</v>
      </c>
      <c r="C1371" s="51" t="s">
        <v>4286</v>
      </c>
      <c r="D1371" s="72" t="s">
        <v>4290</v>
      </c>
      <c r="E1371" s="24">
        <v>48</v>
      </c>
      <c r="F1371" s="84" t="s">
        <v>5170</v>
      </c>
      <c r="G1371" s="141">
        <v>0</v>
      </c>
      <c r="H1371" s="51">
        <v>20.28</v>
      </c>
      <c r="I1371" s="51">
        <f t="shared" si="25"/>
        <v>0.42250000000000004</v>
      </c>
    </row>
    <row r="1372" spans="1:9" ht="198" x14ac:dyDescent="0.25">
      <c r="A1372" s="84" t="s">
        <v>6310</v>
      </c>
      <c r="B1372" s="67" t="s">
        <v>2365</v>
      </c>
      <c r="C1372" s="51" t="s">
        <v>4286</v>
      </c>
      <c r="D1372" s="72" t="s">
        <v>4291</v>
      </c>
      <c r="E1372" s="24">
        <v>48</v>
      </c>
      <c r="F1372" s="84" t="s">
        <v>5550</v>
      </c>
      <c r="G1372" s="141">
        <v>0</v>
      </c>
      <c r="H1372" s="51">
        <v>20.28</v>
      </c>
      <c r="I1372" s="51">
        <f t="shared" ref="I1372:I1435" si="26">H1372/$E1372</f>
        <v>0.42250000000000004</v>
      </c>
    </row>
    <row r="1373" spans="1:9" ht="277.2" x14ac:dyDescent="0.25">
      <c r="A1373" s="84" t="s">
        <v>6311</v>
      </c>
      <c r="B1373" s="67" t="s">
        <v>2366</v>
      </c>
      <c r="C1373" s="51" t="s">
        <v>4286</v>
      </c>
      <c r="D1373" s="72" t="s">
        <v>4287</v>
      </c>
      <c r="E1373" s="24">
        <v>48</v>
      </c>
      <c r="F1373" s="84" t="s">
        <v>5270</v>
      </c>
      <c r="G1373" s="141">
        <v>0</v>
      </c>
      <c r="H1373" s="51">
        <v>20.28</v>
      </c>
      <c r="I1373" s="51">
        <f t="shared" si="26"/>
        <v>0.42250000000000004</v>
      </c>
    </row>
    <row r="1374" spans="1:9" ht="26.4" x14ac:dyDescent="0.25">
      <c r="A1374" s="84" t="s">
        <v>6312</v>
      </c>
      <c r="B1374" s="84" t="s">
        <v>439</v>
      </c>
      <c r="C1374" s="51" t="s">
        <v>4292</v>
      </c>
      <c r="D1374" s="72">
        <v>26140</v>
      </c>
      <c r="E1374" s="24">
        <v>96</v>
      </c>
      <c r="F1374" s="84" t="s">
        <v>5551</v>
      </c>
      <c r="G1374" s="141">
        <v>3739002</v>
      </c>
      <c r="H1374" s="51">
        <v>23.16</v>
      </c>
      <c r="I1374" s="51">
        <f t="shared" si="26"/>
        <v>0.24124999999999999</v>
      </c>
    </row>
    <row r="1375" spans="1:9" x14ac:dyDescent="0.25">
      <c r="A1375" s="84" t="s">
        <v>6313</v>
      </c>
      <c r="B1375" s="84" t="s">
        <v>440</v>
      </c>
      <c r="C1375" s="51" t="s">
        <v>4292</v>
      </c>
      <c r="D1375" s="72">
        <v>79426900034</v>
      </c>
      <c r="E1375" s="24">
        <v>96</v>
      </c>
      <c r="F1375" s="84" t="s">
        <v>5552</v>
      </c>
      <c r="G1375" s="141">
        <v>3739003</v>
      </c>
      <c r="H1375" s="51">
        <v>23.16</v>
      </c>
      <c r="I1375" s="51">
        <f t="shared" si="26"/>
        <v>0.24124999999999999</v>
      </c>
    </row>
    <row r="1376" spans="1:9" x14ac:dyDescent="0.25">
      <c r="A1376" s="84" t="s">
        <v>6314</v>
      </c>
      <c r="B1376" s="84" t="s">
        <v>441</v>
      </c>
      <c r="C1376" s="51" t="s">
        <v>4292</v>
      </c>
      <c r="D1376" s="72">
        <v>90001</v>
      </c>
      <c r="E1376" s="24">
        <v>96</v>
      </c>
      <c r="F1376" s="84" t="s">
        <v>5551</v>
      </c>
      <c r="G1376" s="141">
        <v>3739000</v>
      </c>
      <c r="H1376" s="51">
        <v>23.16</v>
      </c>
      <c r="I1376" s="51">
        <f t="shared" si="26"/>
        <v>0.24124999999999999</v>
      </c>
    </row>
    <row r="1377" spans="1:9" ht="39.6" x14ac:dyDescent="0.25">
      <c r="A1377" s="84" t="s">
        <v>6315</v>
      </c>
      <c r="B1377" s="85" t="s">
        <v>1500</v>
      </c>
      <c r="C1377" s="51" t="s">
        <v>257</v>
      </c>
      <c r="D1377" s="72">
        <v>32430</v>
      </c>
      <c r="E1377" s="24">
        <v>88</v>
      </c>
      <c r="F1377" s="84" t="s">
        <v>5270</v>
      </c>
      <c r="G1377" s="141">
        <v>3778022</v>
      </c>
      <c r="H1377" s="51">
        <v>27.36</v>
      </c>
      <c r="I1377" s="51">
        <f t="shared" si="26"/>
        <v>0.31090909090909091</v>
      </c>
    </row>
    <row r="1378" spans="1:9" ht="39.6" x14ac:dyDescent="0.25">
      <c r="A1378" s="84" t="s">
        <v>6316</v>
      </c>
      <c r="B1378" s="85" t="s">
        <v>1250</v>
      </c>
      <c r="C1378" s="51" t="s">
        <v>3510</v>
      </c>
      <c r="D1378" s="72">
        <v>11044</v>
      </c>
      <c r="E1378" s="24">
        <v>104</v>
      </c>
      <c r="F1378" s="84" t="s">
        <v>5270</v>
      </c>
      <c r="G1378" s="141">
        <v>3778025</v>
      </c>
      <c r="H1378" s="51">
        <v>31.16</v>
      </c>
      <c r="I1378" s="51">
        <f t="shared" si="26"/>
        <v>0.29961538461538462</v>
      </c>
    </row>
    <row r="1379" spans="1:9" ht="26.4" x14ac:dyDescent="0.25">
      <c r="A1379" s="84" t="s">
        <v>6317</v>
      </c>
      <c r="B1379" s="85" t="s">
        <v>1030</v>
      </c>
      <c r="C1379" s="51" t="s">
        <v>114</v>
      </c>
      <c r="D1379" s="72">
        <v>1540</v>
      </c>
      <c r="E1379" s="24">
        <v>120</v>
      </c>
      <c r="F1379" s="84" t="s">
        <v>5422</v>
      </c>
      <c r="G1379" s="141">
        <v>3801248</v>
      </c>
      <c r="H1379" s="51">
        <v>19.91</v>
      </c>
      <c r="I1379" s="51">
        <f t="shared" si="26"/>
        <v>0.16591666666666666</v>
      </c>
    </row>
    <row r="1380" spans="1:9" ht="66" x14ac:dyDescent="0.25">
      <c r="A1380" s="84" t="s">
        <v>6318</v>
      </c>
      <c r="B1380" s="85" t="s">
        <v>258</v>
      </c>
      <c r="C1380" s="51" t="s">
        <v>4293</v>
      </c>
      <c r="D1380" s="72" t="s">
        <v>4294</v>
      </c>
      <c r="E1380" s="24">
        <v>500</v>
      </c>
      <c r="F1380" s="84" t="s">
        <v>5553</v>
      </c>
      <c r="G1380" s="141">
        <v>3801223</v>
      </c>
      <c r="H1380" s="51">
        <v>21.74</v>
      </c>
      <c r="I1380" s="51">
        <f t="shared" si="26"/>
        <v>4.3479999999999998E-2</v>
      </c>
    </row>
    <row r="1381" spans="1:9" ht="66" x14ac:dyDescent="0.25">
      <c r="A1381" s="84" t="s">
        <v>6319</v>
      </c>
      <c r="B1381" s="84" t="s">
        <v>2684</v>
      </c>
      <c r="C1381" s="51" t="s">
        <v>4295</v>
      </c>
      <c r="D1381" s="72">
        <v>8802</v>
      </c>
      <c r="E1381" s="24">
        <v>120</v>
      </c>
      <c r="F1381" s="84" t="s">
        <v>5309</v>
      </c>
      <c r="G1381" s="141">
        <v>7890000</v>
      </c>
      <c r="H1381" s="51">
        <v>23.2</v>
      </c>
      <c r="I1381" s="51">
        <f t="shared" si="26"/>
        <v>0.19333333333333333</v>
      </c>
    </row>
    <row r="1382" spans="1:9" ht="39.6" x14ac:dyDescent="0.25">
      <c r="A1382" s="84" t="s">
        <v>6320</v>
      </c>
      <c r="B1382" s="85" t="s">
        <v>430</v>
      </c>
      <c r="C1382" s="51" t="s">
        <v>114</v>
      </c>
      <c r="D1382" s="72">
        <v>915</v>
      </c>
      <c r="E1382" s="24">
        <v>72</v>
      </c>
      <c r="F1382" s="84" t="s">
        <v>5270</v>
      </c>
      <c r="G1382" s="141">
        <v>3786549</v>
      </c>
      <c r="H1382" s="51">
        <v>17.059999999999999</v>
      </c>
      <c r="I1382" s="51">
        <f t="shared" si="26"/>
        <v>0.23694444444444443</v>
      </c>
    </row>
    <row r="1383" spans="1:9" ht="26.4" x14ac:dyDescent="0.25">
      <c r="A1383" s="84" t="s">
        <v>6321</v>
      </c>
      <c r="B1383" s="84" t="s">
        <v>1220</v>
      </c>
      <c r="C1383" s="51" t="s">
        <v>380</v>
      </c>
      <c r="D1383" s="72">
        <v>40865</v>
      </c>
      <c r="E1383" s="24">
        <v>6</v>
      </c>
      <c r="F1383" s="84" t="s">
        <v>5554</v>
      </c>
      <c r="G1383" s="141">
        <v>3787777</v>
      </c>
      <c r="H1383" s="51">
        <v>10.3</v>
      </c>
      <c r="I1383" s="51">
        <f t="shared" si="26"/>
        <v>1.7166666666666668</v>
      </c>
    </row>
    <row r="1384" spans="1:9" ht="52.8" x14ac:dyDescent="0.25">
      <c r="A1384" s="84" t="s">
        <v>6322</v>
      </c>
      <c r="B1384" s="84" t="s">
        <v>2691</v>
      </c>
      <c r="C1384" s="51" t="s">
        <v>114</v>
      </c>
      <c r="D1384" s="72">
        <v>1109</v>
      </c>
      <c r="E1384" s="24">
        <v>6</v>
      </c>
      <c r="F1384" s="84" t="s">
        <v>5554</v>
      </c>
      <c r="G1384" s="141">
        <v>3786548</v>
      </c>
      <c r="H1384" s="51">
        <v>9.93</v>
      </c>
      <c r="I1384" s="51">
        <f t="shared" si="26"/>
        <v>1.655</v>
      </c>
    </row>
    <row r="1385" spans="1:9" ht="145.19999999999999" x14ac:dyDescent="0.25">
      <c r="A1385" s="84" t="s">
        <v>6323</v>
      </c>
      <c r="B1385" s="84" t="s">
        <v>2692</v>
      </c>
      <c r="C1385" s="51" t="s">
        <v>380</v>
      </c>
      <c r="D1385" s="72">
        <v>3010040213</v>
      </c>
      <c r="E1385" s="24">
        <v>150</v>
      </c>
      <c r="F1385" s="84" t="s">
        <v>5270</v>
      </c>
      <c r="G1385" s="141">
        <v>3730213</v>
      </c>
      <c r="H1385" s="51">
        <v>26.81</v>
      </c>
      <c r="I1385" s="51">
        <f t="shared" si="26"/>
        <v>0.17873333333333333</v>
      </c>
    </row>
    <row r="1386" spans="1:9" ht="92.4" x14ac:dyDescent="0.25">
      <c r="A1386" s="84" t="s">
        <v>6324</v>
      </c>
      <c r="B1386" s="85" t="s">
        <v>165</v>
      </c>
      <c r="C1386" s="51" t="s">
        <v>4296</v>
      </c>
      <c r="D1386" s="72">
        <v>4002</v>
      </c>
      <c r="E1386" s="24">
        <v>144</v>
      </c>
      <c r="F1386" s="84" t="s">
        <v>5270</v>
      </c>
      <c r="G1386" s="141">
        <v>891219</v>
      </c>
      <c r="H1386" s="51">
        <v>149.88</v>
      </c>
      <c r="I1386" s="51">
        <f t="shared" si="26"/>
        <v>1.0408333333333333</v>
      </c>
    </row>
    <row r="1387" spans="1:9" ht="105.6" x14ac:dyDescent="0.25">
      <c r="A1387" s="84" t="s">
        <v>6325</v>
      </c>
      <c r="B1387" s="85" t="s">
        <v>87</v>
      </c>
      <c r="C1387" s="51" t="s">
        <v>4296</v>
      </c>
      <c r="D1387" s="72">
        <v>2074</v>
      </c>
      <c r="E1387" s="24">
        <v>144</v>
      </c>
      <c r="F1387" s="84" t="s">
        <v>5555</v>
      </c>
      <c r="G1387" s="141">
        <v>891218</v>
      </c>
      <c r="H1387" s="51">
        <v>149.88</v>
      </c>
      <c r="I1387" s="51">
        <f t="shared" si="26"/>
        <v>1.0408333333333333</v>
      </c>
    </row>
    <row r="1388" spans="1:9" ht="92.4" x14ac:dyDescent="0.25">
      <c r="A1388" s="84" t="s">
        <v>6326</v>
      </c>
      <c r="B1388" s="85" t="s">
        <v>88</v>
      </c>
      <c r="C1388" s="51" t="s">
        <v>4296</v>
      </c>
      <c r="D1388" s="72">
        <v>4023</v>
      </c>
      <c r="E1388" s="24">
        <v>144</v>
      </c>
      <c r="F1388" s="84" t="s">
        <v>5270</v>
      </c>
      <c r="G1388" s="141">
        <v>891217</v>
      </c>
      <c r="H1388" s="51">
        <v>149.88</v>
      </c>
      <c r="I1388" s="51">
        <f t="shared" si="26"/>
        <v>1.0408333333333333</v>
      </c>
    </row>
    <row r="1389" spans="1:9" ht="26.4" x14ac:dyDescent="0.25">
      <c r="A1389" s="84" t="s">
        <v>6327</v>
      </c>
      <c r="B1389" s="85" t="s">
        <v>108</v>
      </c>
      <c r="C1389" s="51" t="s">
        <v>4131</v>
      </c>
      <c r="D1389" s="72">
        <v>24100</v>
      </c>
      <c r="E1389" s="24">
        <v>36</v>
      </c>
      <c r="F1389" s="84" t="s">
        <v>5556</v>
      </c>
      <c r="G1389" s="141">
        <v>9462268</v>
      </c>
      <c r="H1389" s="51">
        <v>24.79</v>
      </c>
      <c r="I1389" s="51">
        <f t="shared" si="26"/>
        <v>0.68861111111111106</v>
      </c>
    </row>
    <row r="1390" spans="1:9" ht="26.4" x14ac:dyDescent="0.25">
      <c r="A1390" s="84" t="s">
        <v>6328</v>
      </c>
      <c r="B1390" s="85" t="s">
        <v>1031</v>
      </c>
      <c r="C1390" s="51" t="s">
        <v>4131</v>
      </c>
      <c r="D1390" s="72">
        <v>44000</v>
      </c>
      <c r="E1390" s="24">
        <v>36</v>
      </c>
      <c r="F1390" s="84" t="s">
        <v>5556</v>
      </c>
      <c r="G1390" s="141">
        <v>9462243</v>
      </c>
      <c r="H1390" s="51">
        <v>24.79</v>
      </c>
      <c r="I1390" s="51">
        <f t="shared" si="26"/>
        <v>0.68861111111111106</v>
      </c>
    </row>
    <row r="1391" spans="1:9" x14ac:dyDescent="0.25">
      <c r="A1391" s="84" t="s">
        <v>6329</v>
      </c>
      <c r="B1391" s="85" t="s">
        <v>1032</v>
      </c>
      <c r="C1391" s="51" t="s">
        <v>4131</v>
      </c>
      <c r="D1391" s="72">
        <v>24600</v>
      </c>
      <c r="E1391" s="24">
        <v>36</v>
      </c>
      <c r="F1391" s="84" t="s">
        <v>5556</v>
      </c>
      <c r="G1391" s="141">
        <v>9462235</v>
      </c>
      <c r="H1391" s="51">
        <v>24.79</v>
      </c>
      <c r="I1391" s="51">
        <f t="shared" si="26"/>
        <v>0.68861111111111106</v>
      </c>
    </row>
    <row r="1392" spans="1:9" ht="26.4" x14ac:dyDescent="0.25">
      <c r="A1392" s="84" t="s">
        <v>6330</v>
      </c>
      <c r="B1392" s="85" t="s">
        <v>1033</v>
      </c>
      <c r="C1392" s="51" t="s">
        <v>4297</v>
      </c>
      <c r="D1392" s="72">
        <v>12106</v>
      </c>
      <c r="E1392" s="24">
        <v>96</v>
      </c>
      <c r="F1392" s="84" t="s">
        <v>5344</v>
      </c>
      <c r="G1392" s="141">
        <v>3765591</v>
      </c>
      <c r="H1392" s="51">
        <v>26.93</v>
      </c>
      <c r="I1392" s="51">
        <f t="shared" si="26"/>
        <v>0.28052083333333333</v>
      </c>
    </row>
    <row r="1393" spans="1:9" ht="52.8" x14ac:dyDescent="0.25">
      <c r="A1393" s="84" t="s">
        <v>6331</v>
      </c>
      <c r="B1393" s="85" t="s">
        <v>18</v>
      </c>
      <c r="C1393" s="51" t="s">
        <v>4297</v>
      </c>
      <c r="D1393" s="72">
        <v>11561</v>
      </c>
      <c r="E1393" s="24">
        <v>96</v>
      </c>
      <c r="F1393" s="84" t="s">
        <v>5175</v>
      </c>
      <c r="G1393" s="141">
        <v>3765567</v>
      </c>
      <c r="H1393" s="51">
        <v>19.989999999999998</v>
      </c>
      <c r="I1393" s="51">
        <f t="shared" si="26"/>
        <v>0.20822916666666666</v>
      </c>
    </row>
    <row r="1394" spans="1:9" ht="52.8" x14ac:dyDescent="0.25">
      <c r="A1394" s="84" t="s">
        <v>6332</v>
      </c>
      <c r="B1394" s="85" t="s">
        <v>153</v>
      </c>
      <c r="C1394" s="51" t="s">
        <v>3910</v>
      </c>
      <c r="D1394" s="72">
        <v>29162</v>
      </c>
      <c r="E1394" s="24">
        <v>96</v>
      </c>
      <c r="F1394" s="84" t="s">
        <v>5175</v>
      </c>
      <c r="G1394" s="141">
        <v>3765573</v>
      </c>
      <c r="H1394" s="51">
        <v>19.989999999999998</v>
      </c>
      <c r="I1394" s="51">
        <f t="shared" si="26"/>
        <v>0.20822916666666666</v>
      </c>
    </row>
    <row r="1395" spans="1:9" ht="52.8" x14ac:dyDescent="0.25">
      <c r="A1395" s="84" t="s">
        <v>6333</v>
      </c>
      <c r="B1395" s="85" t="s">
        <v>154</v>
      </c>
      <c r="C1395" s="51" t="s">
        <v>4297</v>
      </c>
      <c r="D1395" s="72">
        <v>11566</v>
      </c>
      <c r="E1395" s="24">
        <v>96</v>
      </c>
      <c r="F1395" s="84" t="s">
        <v>5175</v>
      </c>
      <c r="G1395" s="141">
        <v>3765575</v>
      </c>
      <c r="H1395" s="51">
        <v>19.989999999999998</v>
      </c>
      <c r="I1395" s="51">
        <f t="shared" si="26"/>
        <v>0.20822916666666666</v>
      </c>
    </row>
    <row r="1396" spans="1:9" ht="26.4" x14ac:dyDescent="0.25">
      <c r="A1396" s="84" t="s">
        <v>6334</v>
      </c>
      <c r="B1396" s="85" t="s">
        <v>203</v>
      </c>
      <c r="C1396" s="51" t="s">
        <v>4298</v>
      </c>
      <c r="D1396" s="72">
        <v>50398</v>
      </c>
      <c r="E1396" s="24">
        <v>200</v>
      </c>
      <c r="F1396" s="84" t="s">
        <v>5557</v>
      </c>
      <c r="G1396" s="141">
        <v>9465683</v>
      </c>
      <c r="H1396" s="51">
        <v>28.74</v>
      </c>
      <c r="I1396" s="51">
        <f t="shared" si="26"/>
        <v>0.14369999999999999</v>
      </c>
    </row>
    <row r="1397" spans="1:9" ht="26.4" x14ac:dyDescent="0.25">
      <c r="A1397" s="84" t="s">
        <v>6335</v>
      </c>
      <c r="B1397" s="85" t="s">
        <v>155</v>
      </c>
      <c r="C1397" s="51" t="s">
        <v>4297</v>
      </c>
      <c r="D1397" s="72">
        <v>11510</v>
      </c>
      <c r="E1397" s="24">
        <v>96</v>
      </c>
      <c r="F1397" s="84" t="s">
        <v>5431</v>
      </c>
      <c r="G1397" s="141">
        <v>3761111</v>
      </c>
      <c r="H1397" s="51">
        <v>23.63</v>
      </c>
      <c r="I1397" s="51">
        <f t="shared" si="26"/>
        <v>0.24614583333333331</v>
      </c>
    </row>
    <row r="1398" spans="1:9" ht="39.6" x14ac:dyDescent="0.25">
      <c r="A1398" s="84" t="s">
        <v>6336</v>
      </c>
      <c r="B1398" s="84" t="s">
        <v>1202</v>
      </c>
      <c r="C1398" s="51" t="s">
        <v>3925</v>
      </c>
      <c r="D1398" s="72" t="s">
        <v>4299</v>
      </c>
      <c r="E1398" s="24">
        <v>96</v>
      </c>
      <c r="F1398" s="84" t="s">
        <v>5187</v>
      </c>
      <c r="G1398" s="141">
        <v>4586896</v>
      </c>
      <c r="H1398" s="51">
        <v>27.49</v>
      </c>
      <c r="I1398" s="51">
        <f t="shared" si="26"/>
        <v>0.28635416666666663</v>
      </c>
    </row>
    <row r="1399" spans="1:9" ht="26.4" x14ac:dyDescent="0.25">
      <c r="A1399" s="84" t="s">
        <v>6337</v>
      </c>
      <c r="B1399" s="84" t="s">
        <v>1078</v>
      </c>
      <c r="C1399" s="51" t="s">
        <v>3488</v>
      </c>
      <c r="D1399" s="72">
        <v>94341</v>
      </c>
      <c r="E1399" s="24">
        <v>6</v>
      </c>
      <c r="F1399" s="84" t="s">
        <v>5341</v>
      </c>
      <c r="G1399" s="141">
        <v>3551026</v>
      </c>
      <c r="H1399" s="51">
        <v>36.99</v>
      </c>
      <c r="I1399" s="51">
        <f t="shared" si="26"/>
        <v>6.165</v>
      </c>
    </row>
    <row r="1400" spans="1:9" ht="26.4" x14ac:dyDescent="0.25">
      <c r="A1400" s="84" t="s">
        <v>6338</v>
      </c>
      <c r="B1400" s="84" t="s">
        <v>624</v>
      </c>
      <c r="C1400" s="51" t="s">
        <v>3990</v>
      </c>
      <c r="D1400" s="72">
        <v>43306</v>
      </c>
      <c r="E1400" s="24">
        <v>30</v>
      </c>
      <c r="F1400" s="84" t="s">
        <v>5261</v>
      </c>
      <c r="G1400" s="141">
        <v>9097827</v>
      </c>
      <c r="H1400" s="51">
        <v>39.56</v>
      </c>
      <c r="I1400" s="51">
        <f t="shared" si="26"/>
        <v>1.3186666666666667</v>
      </c>
    </row>
    <row r="1401" spans="1:9" ht="26.4" x14ac:dyDescent="0.25">
      <c r="A1401" s="84" t="s">
        <v>6339</v>
      </c>
      <c r="B1401" s="84" t="s">
        <v>209</v>
      </c>
      <c r="C1401" s="51" t="s">
        <v>488</v>
      </c>
      <c r="D1401" s="72">
        <v>30301</v>
      </c>
      <c r="E1401" s="24">
        <v>70</v>
      </c>
      <c r="F1401" s="84" t="s">
        <v>5275</v>
      </c>
      <c r="G1401" s="141">
        <v>60303</v>
      </c>
      <c r="H1401" s="51">
        <v>8.85</v>
      </c>
      <c r="I1401" s="51">
        <f t="shared" si="26"/>
        <v>0.12642857142857142</v>
      </c>
    </row>
    <row r="1402" spans="1:9" ht="26.4" x14ac:dyDescent="0.25">
      <c r="A1402" s="84" t="s">
        <v>6340</v>
      </c>
      <c r="B1402" s="84" t="s">
        <v>640</v>
      </c>
      <c r="C1402" s="51" t="s">
        <v>488</v>
      </c>
      <c r="D1402" s="72">
        <v>30501</v>
      </c>
      <c r="E1402" s="24">
        <v>70</v>
      </c>
      <c r="F1402" s="84" t="s">
        <v>5275</v>
      </c>
      <c r="G1402" s="141">
        <v>60305</v>
      </c>
      <c r="H1402" s="51">
        <v>10.86</v>
      </c>
      <c r="I1402" s="51">
        <f t="shared" si="26"/>
        <v>0.15514285714285714</v>
      </c>
    </row>
    <row r="1403" spans="1:9" ht="39.6" x14ac:dyDescent="0.25">
      <c r="A1403" s="84" t="s">
        <v>6341</v>
      </c>
      <c r="B1403" s="84" t="s">
        <v>1094</v>
      </c>
      <c r="C1403" s="51" t="s">
        <v>4300</v>
      </c>
      <c r="D1403" s="72">
        <v>6109</v>
      </c>
      <c r="E1403" s="24">
        <v>360</v>
      </c>
      <c r="F1403" s="84" t="s">
        <v>5231</v>
      </c>
      <c r="G1403" s="141">
        <v>9564548</v>
      </c>
      <c r="H1403" s="51">
        <v>28</v>
      </c>
      <c r="I1403" s="51">
        <f t="shared" si="26"/>
        <v>7.7777777777777779E-2</v>
      </c>
    </row>
    <row r="1404" spans="1:9" ht="39.6" x14ac:dyDescent="0.25">
      <c r="A1404" s="84" t="s">
        <v>6342</v>
      </c>
      <c r="B1404" s="84" t="s">
        <v>1095</v>
      </c>
      <c r="C1404" s="51" t="s">
        <v>4300</v>
      </c>
      <c r="D1404" s="72">
        <v>6209</v>
      </c>
      <c r="E1404" s="24">
        <v>216</v>
      </c>
      <c r="F1404" s="84" t="s">
        <v>5231</v>
      </c>
      <c r="G1404" s="141">
        <v>9564547</v>
      </c>
      <c r="H1404" s="51">
        <v>24.76</v>
      </c>
      <c r="I1404" s="51">
        <f t="shared" si="26"/>
        <v>0.11462962962962964</v>
      </c>
    </row>
    <row r="1405" spans="1:9" ht="39.6" x14ac:dyDescent="0.25">
      <c r="A1405" s="84" t="s">
        <v>6343</v>
      </c>
      <c r="B1405" s="84" t="s">
        <v>1096</v>
      </c>
      <c r="C1405" s="51" t="s">
        <v>4300</v>
      </c>
      <c r="D1405" s="72">
        <v>6909</v>
      </c>
      <c r="E1405" s="24">
        <v>192</v>
      </c>
      <c r="F1405" s="84" t="s">
        <v>5231</v>
      </c>
      <c r="G1405" s="141">
        <v>9564546</v>
      </c>
      <c r="H1405" s="51">
        <v>29.05</v>
      </c>
      <c r="I1405" s="51">
        <f t="shared" si="26"/>
        <v>0.15130208333333334</v>
      </c>
    </row>
    <row r="1406" spans="1:9" ht="26.4" x14ac:dyDescent="0.25">
      <c r="A1406" s="84" t="s">
        <v>6344</v>
      </c>
      <c r="B1406" s="84" t="s">
        <v>622</v>
      </c>
      <c r="C1406" s="51" t="s">
        <v>3897</v>
      </c>
      <c r="D1406" s="72">
        <v>16721</v>
      </c>
      <c r="E1406" s="24">
        <v>10</v>
      </c>
      <c r="F1406" s="84" t="s">
        <v>5180</v>
      </c>
      <c r="G1406" s="141">
        <v>8778619</v>
      </c>
      <c r="H1406" s="51">
        <v>16.63</v>
      </c>
      <c r="I1406" s="51">
        <f t="shared" si="26"/>
        <v>1.6629999999999998</v>
      </c>
    </row>
    <row r="1407" spans="1:9" ht="52.8" x14ac:dyDescent="0.25">
      <c r="A1407" s="84" t="s">
        <v>6345</v>
      </c>
      <c r="B1407" s="84" t="s">
        <v>1104</v>
      </c>
      <c r="C1407" s="51" t="s">
        <v>3824</v>
      </c>
      <c r="D1407" s="72">
        <v>78377</v>
      </c>
      <c r="E1407" s="24">
        <v>24</v>
      </c>
      <c r="F1407" s="84" t="s">
        <v>5179</v>
      </c>
      <c r="G1407" s="141">
        <v>8901275</v>
      </c>
      <c r="H1407" s="51">
        <v>18.61</v>
      </c>
      <c r="I1407" s="51">
        <f t="shared" si="26"/>
        <v>0.77541666666666664</v>
      </c>
    </row>
    <row r="1408" spans="1:9" ht="26.4" x14ac:dyDescent="0.25">
      <c r="A1408" s="84" t="s">
        <v>6346</v>
      </c>
      <c r="B1408" s="84" t="s">
        <v>773</v>
      </c>
      <c r="C1408" s="51" t="s">
        <v>4003</v>
      </c>
      <c r="D1408" s="72">
        <v>14190</v>
      </c>
      <c r="E1408" s="24">
        <v>1</v>
      </c>
      <c r="F1408" s="84" t="s">
        <v>5372</v>
      </c>
      <c r="G1408" s="141">
        <v>5162362</v>
      </c>
      <c r="H1408" s="51">
        <v>25.28</v>
      </c>
      <c r="I1408" s="51">
        <f t="shared" si="26"/>
        <v>25.28</v>
      </c>
    </row>
    <row r="1409" spans="1:9" ht="39.6" x14ac:dyDescent="0.25">
      <c r="A1409" s="84" t="s">
        <v>6347</v>
      </c>
      <c r="B1409" s="84" t="s">
        <v>2428</v>
      </c>
      <c r="C1409" s="51" t="s">
        <v>3824</v>
      </c>
      <c r="D1409" s="72">
        <v>78363</v>
      </c>
      <c r="E1409" s="24">
        <v>96</v>
      </c>
      <c r="F1409" s="84" t="s">
        <v>5558</v>
      </c>
      <c r="G1409" s="141">
        <v>8908008</v>
      </c>
      <c r="H1409" s="51">
        <v>43.49</v>
      </c>
      <c r="I1409" s="51">
        <f t="shared" si="26"/>
        <v>0.45302083333333337</v>
      </c>
    </row>
    <row r="1410" spans="1:9" ht="26.4" x14ac:dyDescent="0.25">
      <c r="A1410" s="84" t="s">
        <v>6348</v>
      </c>
      <c r="B1410" s="84" t="s">
        <v>772</v>
      </c>
      <c r="C1410" s="51" t="s">
        <v>4003</v>
      </c>
      <c r="D1410" s="72">
        <v>80108</v>
      </c>
      <c r="E1410" s="24">
        <v>1</v>
      </c>
      <c r="F1410" s="84" t="s">
        <v>4389</v>
      </c>
      <c r="G1410" s="141">
        <v>5162361</v>
      </c>
      <c r="H1410" s="51">
        <v>7.83</v>
      </c>
      <c r="I1410" s="51">
        <f t="shared" si="26"/>
        <v>7.83</v>
      </c>
    </row>
    <row r="1411" spans="1:9" ht="26.4" x14ac:dyDescent="0.25">
      <c r="A1411" s="84" t="s">
        <v>6349</v>
      </c>
      <c r="B1411" s="84" t="s">
        <v>564</v>
      </c>
      <c r="C1411" s="51" t="s">
        <v>4003</v>
      </c>
      <c r="D1411" s="72">
        <v>80172</v>
      </c>
      <c r="E1411" s="24">
        <v>4</v>
      </c>
      <c r="F1411" s="84" t="s">
        <v>4389</v>
      </c>
      <c r="G1411" s="141">
        <v>3205556</v>
      </c>
      <c r="H1411" s="51">
        <v>29.67</v>
      </c>
      <c r="I1411" s="51">
        <f t="shared" si="26"/>
        <v>7.4175000000000004</v>
      </c>
    </row>
    <row r="1412" spans="1:9" ht="26.4" x14ac:dyDescent="0.25">
      <c r="A1412" s="84" t="s">
        <v>6350</v>
      </c>
      <c r="B1412" s="84" t="s">
        <v>782</v>
      </c>
      <c r="C1412" s="51" t="s">
        <v>4301</v>
      </c>
      <c r="D1412" s="72" t="s">
        <v>4302</v>
      </c>
      <c r="E1412" s="24">
        <v>10</v>
      </c>
      <c r="F1412" s="84" t="s">
        <v>5174</v>
      </c>
      <c r="G1412" s="141">
        <v>8930137</v>
      </c>
      <c r="H1412" s="51">
        <v>19.5</v>
      </c>
      <c r="I1412" s="51">
        <f t="shared" si="26"/>
        <v>1.95</v>
      </c>
    </row>
    <row r="1413" spans="1:9" ht="26.4" x14ac:dyDescent="0.25">
      <c r="A1413" s="84" t="s">
        <v>6351</v>
      </c>
      <c r="B1413" s="84" t="s">
        <v>540</v>
      </c>
      <c r="C1413" s="51" t="s">
        <v>4088</v>
      </c>
      <c r="D1413" s="72">
        <v>25145</v>
      </c>
      <c r="E1413" s="24">
        <v>5</v>
      </c>
      <c r="F1413" s="84" t="s">
        <v>5174</v>
      </c>
      <c r="G1413" s="141">
        <v>8206020</v>
      </c>
      <c r="H1413" s="51">
        <v>9.5399999999999991</v>
      </c>
      <c r="I1413" s="51">
        <f t="shared" si="26"/>
        <v>1.9079999999999999</v>
      </c>
    </row>
    <row r="1414" spans="1:9" ht="52.8" x14ac:dyDescent="0.25">
      <c r="A1414" s="84" t="s">
        <v>6352</v>
      </c>
      <c r="B1414" s="84" t="s">
        <v>1112</v>
      </c>
      <c r="C1414" s="51" t="s">
        <v>3829</v>
      </c>
      <c r="D1414" s="72" t="s">
        <v>4303</v>
      </c>
      <c r="E1414" s="24">
        <v>144</v>
      </c>
      <c r="F1414" s="84" t="s">
        <v>5545</v>
      </c>
      <c r="G1414" s="141">
        <v>9385891</v>
      </c>
      <c r="H1414" s="51">
        <v>35.159999999999997</v>
      </c>
      <c r="I1414" s="51">
        <f t="shared" si="26"/>
        <v>0.24416666666666664</v>
      </c>
    </row>
    <row r="1415" spans="1:9" ht="26.4" x14ac:dyDescent="0.25">
      <c r="A1415" s="84" t="s">
        <v>6353</v>
      </c>
      <c r="B1415" s="84" t="s">
        <v>525</v>
      </c>
      <c r="C1415" s="51" t="s">
        <v>3986</v>
      </c>
      <c r="D1415" s="72">
        <v>9216</v>
      </c>
      <c r="E1415" s="24">
        <v>6</v>
      </c>
      <c r="F1415" s="84" t="s">
        <v>5262</v>
      </c>
      <c r="G1415" s="141">
        <v>2141901</v>
      </c>
      <c r="H1415" s="51">
        <v>37.58</v>
      </c>
      <c r="I1415" s="51">
        <f t="shared" si="26"/>
        <v>6.2633333333333328</v>
      </c>
    </row>
    <row r="1416" spans="1:9" ht="26.4" x14ac:dyDescent="0.25">
      <c r="A1416" s="84" t="s">
        <v>6354</v>
      </c>
      <c r="B1416" s="84" t="s">
        <v>842</v>
      </c>
      <c r="C1416" s="51" t="s">
        <v>3767</v>
      </c>
      <c r="D1416" s="72">
        <v>73113</v>
      </c>
      <c r="E1416" s="24">
        <v>72</v>
      </c>
      <c r="F1416" s="84" t="s">
        <v>468</v>
      </c>
      <c r="G1416" s="141">
        <v>8922452</v>
      </c>
      <c r="H1416" s="51">
        <v>35.65</v>
      </c>
      <c r="I1416" s="51">
        <f t="shared" si="26"/>
        <v>0.49513888888888885</v>
      </c>
    </row>
    <row r="1417" spans="1:9" ht="39.6" x14ac:dyDescent="0.25">
      <c r="A1417" s="84" t="s">
        <v>6355</v>
      </c>
      <c r="B1417" s="84" t="s">
        <v>1042</v>
      </c>
      <c r="C1417" s="51" t="s">
        <v>4168</v>
      </c>
      <c r="D1417" s="72">
        <v>49002</v>
      </c>
      <c r="E1417" s="24">
        <v>16</v>
      </c>
      <c r="F1417" s="84" t="s">
        <v>5190</v>
      </c>
      <c r="G1417" s="141">
        <v>9399951</v>
      </c>
      <c r="H1417" s="51">
        <v>57.85</v>
      </c>
      <c r="I1417" s="51">
        <f t="shared" si="26"/>
        <v>3.6156250000000001</v>
      </c>
    </row>
    <row r="1418" spans="1:9" ht="39.6" x14ac:dyDescent="0.25">
      <c r="A1418" s="84" t="s">
        <v>6356</v>
      </c>
      <c r="B1418" s="84" t="s">
        <v>1125</v>
      </c>
      <c r="C1418" s="51" t="s">
        <v>4304</v>
      </c>
      <c r="D1418" s="72">
        <v>2372</v>
      </c>
      <c r="E1418" s="24">
        <v>72</v>
      </c>
      <c r="F1418" s="84" t="s">
        <v>5559</v>
      </c>
      <c r="G1418" s="141">
        <v>8721357</v>
      </c>
      <c r="H1418" s="51">
        <v>59.05</v>
      </c>
      <c r="I1418" s="51">
        <f t="shared" si="26"/>
        <v>0.82013888888888886</v>
      </c>
    </row>
    <row r="1419" spans="1:9" ht="39.6" x14ac:dyDescent="0.25">
      <c r="A1419" s="84" t="s">
        <v>6357</v>
      </c>
      <c r="B1419" s="84" t="s">
        <v>1126</v>
      </c>
      <c r="C1419" s="51" t="s">
        <v>4304</v>
      </c>
      <c r="D1419" s="72">
        <v>2172</v>
      </c>
      <c r="E1419" s="24">
        <v>72</v>
      </c>
      <c r="F1419" s="84" t="s">
        <v>5559</v>
      </c>
      <c r="G1419" s="141">
        <v>8721594</v>
      </c>
      <c r="H1419" s="51">
        <v>65.290000000000006</v>
      </c>
      <c r="I1419" s="51">
        <f t="shared" si="26"/>
        <v>0.90680555555555564</v>
      </c>
    </row>
    <row r="1420" spans="1:9" ht="39.6" x14ac:dyDescent="0.25">
      <c r="A1420" s="84" t="s">
        <v>6358</v>
      </c>
      <c r="B1420" s="84" t="s">
        <v>1127</v>
      </c>
      <c r="C1420" s="51" t="s">
        <v>4304</v>
      </c>
      <c r="D1420" s="72">
        <v>2184</v>
      </c>
      <c r="E1420" s="24">
        <v>84</v>
      </c>
      <c r="F1420" s="84" t="s">
        <v>5560</v>
      </c>
      <c r="G1420" s="141">
        <v>8721358</v>
      </c>
      <c r="H1420" s="51">
        <v>75.34</v>
      </c>
      <c r="I1420" s="51">
        <f t="shared" si="26"/>
        <v>0.89690476190476198</v>
      </c>
    </row>
    <row r="1421" spans="1:9" ht="39.6" x14ac:dyDescent="0.25">
      <c r="A1421" s="84" t="s">
        <v>6359</v>
      </c>
      <c r="B1421" s="84" t="s">
        <v>1128</v>
      </c>
      <c r="C1421" s="51" t="s">
        <v>4304</v>
      </c>
      <c r="D1421" s="72">
        <v>2284</v>
      </c>
      <c r="E1421" s="24">
        <v>84</v>
      </c>
      <c r="F1421" s="84" t="s">
        <v>5560</v>
      </c>
      <c r="G1421" s="141">
        <v>8721349</v>
      </c>
      <c r="H1421" s="51">
        <v>80.16</v>
      </c>
      <c r="I1421" s="51">
        <f t="shared" si="26"/>
        <v>0.95428571428571429</v>
      </c>
    </row>
    <row r="1422" spans="1:9" ht="66" x14ac:dyDescent="0.25">
      <c r="A1422" s="84" t="s">
        <v>6360</v>
      </c>
      <c r="B1422" s="84" t="s">
        <v>2638</v>
      </c>
      <c r="C1422" s="51" t="s">
        <v>4305</v>
      </c>
      <c r="D1422" s="72">
        <v>12228</v>
      </c>
      <c r="E1422" s="24">
        <v>96</v>
      </c>
      <c r="F1422" s="84" t="s">
        <v>5561</v>
      </c>
      <c r="G1422" s="141">
        <v>0</v>
      </c>
      <c r="H1422" s="51">
        <v>66.069999999999993</v>
      </c>
      <c r="I1422" s="51">
        <f t="shared" si="26"/>
        <v>0.68822916666666656</v>
      </c>
    </row>
    <row r="1423" spans="1:9" ht="39.6" x14ac:dyDescent="0.25">
      <c r="A1423" s="84" t="s">
        <v>6361</v>
      </c>
      <c r="B1423" s="84" t="s">
        <v>632</v>
      </c>
      <c r="C1423" s="51" t="s">
        <v>4164</v>
      </c>
      <c r="D1423" s="72">
        <v>8187</v>
      </c>
      <c r="E1423" s="24">
        <v>12</v>
      </c>
      <c r="F1423" s="84" t="s">
        <v>5351</v>
      </c>
      <c r="G1423" s="141">
        <v>2551063</v>
      </c>
      <c r="H1423" s="51">
        <v>34.5</v>
      </c>
      <c r="I1423" s="51">
        <f t="shared" si="26"/>
        <v>2.875</v>
      </c>
    </row>
    <row r="1424" spans="1:9" ht="39.6" x14ac:dyDescent="0.25">
      <c r="A1424" s="84" t="s">
        <v>6362</v>
      </c>
      <c r="B1424" s="84" t="s">
        <v>1136</v>
      </c>
      <c r="C1424" s="51" t="s">
        <v>4276</v>
      </c>
      <c r="D1424" s="72">
        <v>32419</v>
      </c>
      <c r="E1424" s="24">
        <v>104</v>
      </c>
      <c r="F1424" s="84" t="s">
        <v>5270</v>
      </c>
      <c r="G1424" s="141">
        <v>3778047</v>
      </c>
      <c r="H1424" s="51">
        <v>31.16</v>
      </c>
      <c r="I1424" s="51">
        <f t="shared" si="26"/>
        <v>0.29961538461538462</v>
      </c>
    </row>
    <row r="1425" spans="1:9" ht="26.4" x14ac:dyDescent="0.25">
      <c r="A1425" s="84" t="s">
        <v>6363</v>
      </c>
      <c r="B1425" s="84" t="s">
        <v>635</v>
      </c>
      <c r="C1425" s="51" t="s">
        <v>4166</v>
      </c>
      <c r="D1425" s="72">
        <v>613040</v>
      </c>
      <c r="E1425" s="24">
        <v>32</v>
      </c>
      <c r="F1425" s="84" t="s">
        <v>5377</v>
      </c>
      <c r="G1425" s="141">
        <v>9085433</v>
      </c>
      <c r="H1425" s="51">
        <v>45.48</v>
      </c>
      <c r="I1425" s="51">
        <f t="shared" si="26"/>
        <v>1.4212499999999999</v>
      </c>
    </row>
    <row r="1426" spans="1:9" ht="26.4" x14ac:dyDescent="0.25">
      <c r="A1426" s="84" t="s">
        <v>6364</v>
      </c>
      <c r="B1426" s="84" t="s">
        <v>634</v>
      </c>
      <c r="C1426" s="51" t="s">
        <v>4166</v>
      </c>
      <c r="D1426" s="72">
        <v>601040</v>
      </c>
      <c r="E1426" s="24">
        <v>32</v>
      </c>
      <c r="F1426" s="84" t="s">
        <v>5377</v>
      </c>
      <c r="G1426" s="141">
        <v>9085432</v>
      </c>
      <c r="H1426" s="51">
        <v>48.28</v>
      </c>
      <c r="I1426" s="51">
        <f t="shared" si="26"/>
        <v>1.50875</v>
      </c>
    </row>
    <row r="1427" spans="1:9" ht="26.4" x14ac:dyDescent="0.25">
      <c r="A1427" s="84" t="s">
        <v>6365</v>
      </c>
      <c r="B1427" s="84" t="s">
        <v>1046</v>
      </c>
      <c r="C1427" s="51" t="s">
        <v>3854</v>
      </c>
      <c r="D1427" s="72" t="s">
        <v>4306</v>
      </c>
      <c r="E1427" s="24">
        <v>6</v>
      </c>
      <c r="F1427" s="84" t="s">
        <v>5562</v>
      </c>
      <c r="G1427" s="141">
        <v>3153002</v>
      </c>
      <c r="H1427" s="51">
        <v>60.06</v>
      </c>
      <c r="I1427" s="51">
        <f t="shared" si="26"/>
        <v>10.01</v>
      </c>
    </row>
    <row r="1428" spans="1:9" ht="26.4" x14ac:dyDescent="0.25">
      <c r="A1428" s="84" t="s">
        <v>6366</v>
      </c>
      <c r="B1428" s="84" t="s">
        <v>1045</v>
      </c>
      <c r="C1428" s="51" t="s">
        <v>3513</v>
      </c>
      <c r="D1428" s="72">
        <v>48306</v>
      </c>
      <c r="E1428" s="24">
        <v>30</v>
      </c>
      <c r="F1428" s="84" t="s">
        <v>5274</v>
      </c>
      <c r="G1428" s="141">
        <v>8975096</v>
      </c>
      <c r="H1428" s="51">
        <v>55.16</v>
      </c>
      <c r="I1428" s="51">
        <f t="shared" si="26"/>
        <v>1.8386666666666664</v>
      </c>
    </row>
    <row r="1429" spans="1:9" ht="26.4" x14ac:dyDescent="0.25">
      <c r="A1429" s="84" t="s">
        <v>6367</v>
      </c>
      <c r="B1429" s="84" t="s">
        <v>854</v>
      </c>
      <c r="C1429" s="51" t="s">
        <v>3954</v>
      </c>
      <c r="D1429" s="72">
        <v>3808</v>
      </c>
      <c r="E1429" s="24">
        <v>24</v>
      </c>
      <c r="F1429" s="84" t="s">
        <v>5351</v>
      </c>
      <c r="G1429" s="141">
        <v>0</v>
      </c>
      <c r="H1429" s="51">
        <v>26.67</v>
      </c>
      <c r="I1429" s="51">
        <f t="shared" si="26"/>
        <v>1.1112500000000001</v>
      </c>
    </row>
    <row r="1430" spans="1:9" ht="26.4" x14ac:dyDescent="0.25">
      <c r="A1430" s="84" t="s">
        <v>6368</v>
      </c>
      <c r="B1430" s="84" t="s">
        <v>1043</v>
      </c>
      <c r="C1430" s="51" t="s">
        <v>4307</v>
      </c>
      <c r="D1430" s="72">
        <v>2666</v>
      </c>
      <c r="E1430" s="24">
        <v>20</v>
      </c>
      <c r="F1430" s="84" t="s">
        <v>5296</v>
      </c>
      <c r="G1430" s="141">
        <v>9071245</v>
      </c>
      <c r="H1430" s="51">
        <v>56.98</v>
      </c>
      <c r="I1430" s="51">
        <f t="shared" si="26"/>
        <v>2.8489999999999998</v>
      </c>
    </row>
    <row r="1431" spans="1:9" ht="26.4" x14ac:dyDescent="0.25">
      <c r="A1431" s="84" t="s">
        <v>6369</v>
      </c>
      <c r="B1431" s="84" t="s">
        <v>657</v>
      </c>
      <c r="C1431" s="51" t="s">
        <v>4308</v>
      </c>
      <c r="D1431" s="72">
        <v>22279</v>
      </c>
      <c r="E1431" s="24">
        <v>6</v>
      </c>
      <c r="F1431" s="84" t="s">
        <v>5563</v>
      </c>
      <c r="G1431" s="141">
        <v>9312570</v>
      </c>
      <c r="H1431" s="51">
        <v>38.54</v>
      </c>
      <c r="I1431" s="51">
        <f t="shared" si="26"/>
        <v>6.4233333333333329</v>
      </c>
    </row>
    <row r="1432" spans="1:9" ht="26.4" x14ac:dyDescent="0.25">
      <c r="A1432" s="84" t="s">
        <v>6370</v>
      </c>
      <c r="B1432" s="84" t="s">
        <v>658</v>
      </c>
      <c r="C1432" s="51" t="s">
        <v>4308</v>
      </c>
      <c r="D1432" s="72">
        <v>22491</v>
      </c>
      <c r="E1432" s="24">
        <v>6</v>
      </c>
      <c r="F1432" s="84" t="s">
        <v>5563</v>
      </c>
      <c r="G1432" s="141">
        <v>9312596</v>
      </c>
      <c r="H1432" s="51">
        <v>38.54</v>
      </c>
      <c r="I1432" s="51">
        <f t="shared" si="26"/>
        <v>6.4233333333333329</v>
      </c>
    </row>
    <row r="1433" spans="1:9" ht="26.4" x14ac:dyDescent="0.25">
      <c r="A1433" s="84" t="s">
        <v>6371</v>
      </c>
      <c r="B1433" s="84" t="s">
        <v>867</v>
      </c>
      <c r="C1433" s="51" t="s">
        <v>3954</v>
      </c>
      <c r="D1433" s="72">
        <v>8435</v>
      </c>
      <c r="E1433" s="24">
        <v>15</v>
      </c>
      <c r="F1433" s="84" t="s">
        <v>5346</v>
      </c>
      <c r="G1433" s="141">
        <v>1165724</v>
      </c>
      <c r="H1433" s="51">
        <v>26.77</v>
      </c>
      <c r="I1433" s="51">
        <f t="shared" si="26"/>
        <v>1.7846666666666666</v>
      </c>
    </row>
    <row r="1434" spans="1:9" ht="26.4" x14ac:dyDescent="0.25">
      <c r="A1434" s="84" t="s">
        <v>6372</v>
      </c>
      <c r="B1434" s="84" t="s">
        <v>819</v>
      </c>
      <c r="C1434" s="51" t="s">
        <v>3947</v>
      </c>
      <c r="D1434" s="72" t="s">
        <v>4309</v>
      </c>
      <c r="E1434" s="24">
        <v>1</v>
      </c>
      <c r="F1434" s="84" t="s">
        <v>5174</v>
      </c>
      <c r="G1434" s="141">
        <v>3529834</v>
      </c>
      <c r="H1434" s="51">
        <v>6.98</v>
      </c>
      <c r="I1434" s="51">
        <f t="shared" si="26"/>
        <v>6.98</v>
      </c>
    </row>
    <row r="1435" spans="1:9" ht="39.6" x14ac:dyDescent="0.25">
      <c r="A1435" s="84" t="s">
        <v>6373</v>
      </c>
      <c r="B1435" s="84" t="s">
        <v>516</v>
      </c>
      <c r="C1435" s="51" t="s">
        <v>4310</v>
      </c>
      <c r="D1435" s="72">
        <v>85402</v>
      </c>
      <c r="E1435" s="24">
        <v>6</v>
      </c>
      <c r="F1435" s="84" t="s">
        <v>5262</v>
      </c>
      <c r="G1435" s="141">
        <v>439992</v>
      </c>
      <c r="H1435" s="51">
        <v>38.43</v>
      </c>
      <c r="I1435" s="51">
        <f t="shared" si="26"/>
        <v>6.4050000000000002</v>
      </c>
    </row>
    <row r="1436" spans="1:9" ht="39.6" x14ac:dyDescent="0.25">
      <c r="A1436" s="84" t="s">
        <v>6374</v>
      </c>
      <c r="B1436" s="84" t="s">
        <v>1172</v>
      </c>
      <c r="C1436" s="51" t="s">
        <v>3496</v>
      </c>
      <c r="D1436" s="72">
        <v>5280</v>
      </c>
      <c r="E1436" s="24">
        <v>112</v>
      </c>
      <c r="F1436" s="84" t="s">
        <v>5399</v>
      </c>
      <c r="G1436" s="141">
        <v>8979136</v>
      </c>
      <c r="H1436" s="51">
        <v>35.57</v>
      </c>
      <c r="I1436" s="51">
        <f t="shared" ref="I1436:I1499" si="27">H1436/$E1436</f>
        <v>0.31758928571428574</v>
      </c>
    </row>
    <row r="1437" spans="1:9" ht="39.6" x14ac:dyDescent="0.25">
      <c r="A1437" s="84" t="s">
        <v>6375</v>
      </c>
      <c r="B1437" s="84" t="s">
        <v>1173</v>
      </c>
      <c r="C1437" s="51" t="s">
        <v>3496</v>
      </c>
      <c r="D1437" s="72">
        <v>5278</v>
      </c>
      <c r="E1437" s="24">
        <v>112</v>
      </c>
      <c r="F1437" s="84" t="s">
        <v>5168</v>
      </c>
      <c r="G1437" s="141">
        <v>8977091</v>
      </c>
      <c r="H1437" s="51">
        <v>35.28</v>
      </c>
      <c r="I1437" s="51">
        <f t="shared" si="27"/>
        <v>0.315</v>
      </c>
    </row>
    <row r="1438" spans="1:9" ht="184.8" x14ac:dyDescent="0.25">
      <c r="A1438" s="84" t="s">
        <v>6376</v>
      </c>
      <c r="B1438" s="84" t="s">
        <v>2641</v>
      </c>
      <c r="C1438" s="51" t="s">
        <v>3496</v>
      </c>
      <c r="D1438" s="72">
        <v>13151</v>
      </c>
      <c r="E1438" s="24">
        <v>90</v>
      </c>
      <c r="F1438" s="84" t="s">
        <v>5545</v>
      </c>
      <c r="G1438" s="141">
        <v>8977090</v>
      </c>
      <c r="H1438" s="51">
        <v>22</v>
      </c>
      <c r="I1438" s="51">
        <f t="shared" si="27"/>
        <v>0.24444444444444444</v>
      </c>
    </row>
    <row r="1439" spans="1:9" ht="39.6" x14ac:dyDescent="0.25">
      <c r="A1439" s="84" t="s">
        <v>6377</v>
      </c>
      <c r="B1439" s="84" t="s">
        <v>1175</v>
      </c>
      <c r="C1439" s="51" t="s">
        <v>3889</v>
      </c>
      <c r="D1439" s="72">
        <v>26530</v>
      </c>
      <c r="E1439" s="24">
        <v>10</v>
      </c>
      <c r="F1439" s="84" t="s">
        <v>5180</v>
      </c>
      <c r="G1439" s="141">
        <v>8820100</v>
      </c>
      <c r="H1439" s="51">
        <v>26.49</v>
      </c>
      <c r="I1439" s="51">
        <f t="shared" si="27"/>
        <v>2.649</v>
      </c>
    </row>
    <row r="1440" spans="1:9" ht="26.4" x14ac:dyDescent="0.25">
      <c r="A1440" s="84" t="s">
        <v>6378</v>
      </c>
      <c r="B1440" s="84" t="s">
        <v>733</v>
      </c>
      <c r="C1440" s="51" t="s">
        <v>4118</v>
      </c>
      <c r="D1440" s="72">
        <v>2550006239</v>
      </c>
      <c r="E1440" s="24">
        <v>40</v>
      </c>
      <c r="F1440" s="84" t="s">
        <v>5431</v>
      </c>
      <c r="G1440" s="141">
        <v>8245681</v>
      </c>
      <c r="H1440" s="51">
        <v>16.36</v>
      </c>
      <c r="I1440" s="51">
        <f t="shared" si="27"/>
        <v>0.40899999999999997</v>
      </c>
    </row>
    <row r="1441" spans="1:9" ht="39.6" x14ac:dyDescent="0.25">
      <c r="A1441" s="84" t="s">
        <v>6379</v>
      </c>
      <c r="B1441" s="84" t="s">
        <v>2550</v>
      </c>
      <c r="C1441" s="51" t="s">
        <v>4118</v>
      </c>
      <c r="D1441" s="72">
        <v>2550063010</v>
      </c>
      <c r="E1441" s="24">
        <v>12</v>
      </c>
      <c r="F1441" s="84" t="s">
        <v>5190</v>
      </c>
      <c r="G1441" s="141">
        <v>8245696</v>
      </c>
      <c r="H1441" s="51">
        <v>149.1</v>
      </c>
      <c r="I1441" s="51">
        <f t="shared" si="27"/>
        <v>12.424999999999999</v>
      </c>
    </row>
    <row r="1442" spans="1:9" ht="26.4" x14ac:dyDescent="0.25">
      <c r="A1442" s="84" t="s">
        <v>6380</v>
      </c>
      <c r="B1442" s="84" t="s">
        <v>836</v>
      </c>
      <c r="C1442" s="51" t="s">
        <v>4157</v>
      </c>
      <c r="D1442" s="72" t="s">
        <v>4311</v>
      </c>
      <c r="E1442" s="24">
        <v>18</v>
      </c>
      <c r="F1442" s="84" t="s">
        <v>5173</v>
      </c>
      <c r="G1442" s="141">
        <v>3495033</v>
      </c>
      <c r="H1442" s="51">
        <v>14.45</v>
      </c>
      <c r="I1442" s="51">
        <f t="shared" si="27"/>
        <v>0.8027777777777777</v>
      </c>
    </row>
    <row r="1443" spans="1:9" ht="39.6" x14ac:dyDescent="0.25">
      <c r="A1443" s="84" t="s">
        <v>6381</v>
      </c>
      <c r="B1443" s="84" t="s">
        <v>1179</v>
      </c>
      <c r="C1443" s="51" t="s">
        <v>3899</v>
      </c>
      <c r="D1443" s="72">
        <v>95150</v>
      </c>
      <c r="E1443" s="24">
        <v>72</v>
      </c>
      <c r="F1443" s="84" t="s">
        <v>5181</v>
      </c>
      <c r="G1443" s="141">
        <v>8883937</v>
      </c>
      <c r="H1443" s="51">
        <v>26.47</v>
      </c>
      <c r="I1443" s="51">
        <f t="shared" si="27"/>
        <v>0.36763888888888885</v>
      </c>
    </row>
    <row r="1444" spans="1:9" ht="26.4" x14ac:dyDescent="0.25">
      <c r="A1444" s="84" t="s">
        <v>6382</v>
      </c>
      <c r="B1444" s="84" t="s">
        <v>507</v>
      </c>
      <c r="C1444" s="51" t="s">
        <v>4312</v>
      </c>
      <c r="D1444" s="72">
        <v>50102</v>
      </c>
      <c r="E1444" s="24">
        <v>12</v>
      </c>
      <c r="F1444" s="84" t="s">
        <v>5510</v>
      </c>
      <c r="G1444" s="141">
        <v>5020082</v>
      </c>
      <c r="H1444" s="51">
        <v>12.41</v>
      </c>
      <c r="I1444" s="51">
        <f t="shared" si="27"/>
        <v>1.0341666666666667</v>
      </c>
    </row>
    <row r="1445" spans="1:9" ht="39.6" x14ac:dyDescent="0.25">
      <c r="A1445" s="84" t="s">
        <v>6383</v>
      </c>
      <c r="B1445" s="84" t="s">
        <v>542</v>
      </c>
      <c r="C1445" s="51" t="s">
        <v>4313</v>
      </c>
      <c r="D1445" s="72">
        <v>63212</v>
      </c>
      <c r="E1445" s="24">
        <v>6</v>
      </c>
      <c r="F1445" s="84" t="s">
        <v>5564</v>
      </c>
      <c r="G1445" s="141">
        <v>2722877</v>
      </c>
      <c r="H1445" s="51">
        <v>28.5</v>
      </c>
      <c r="I1445" s="51">
        <f t="shared" si="27"/>
        <v>4.75</v>
      </c>
    </row>
    <row r="1446" spans="1:9" ht="52.8" x14ac:dyDescent="0.25">
      <c r="A1446" s="84" t="s">
        <v>6384</v>
      </c>
      <c r="B1446" s="84" t="s">
        <v>1190</v>
      </c>
      <c r="C1446" s="51" t="s">
        <v>3910</v>
      </c>
      <c r="D1446" s="72">
        <v>45576</v>
      </c>
      <c r="E1446" s="24">
        <v>96</v>
      </c>
      <c r="F1446" s="84" t="s">
        <v>5438</v>
      </c>
      <c r="G1446" s="141">
        <v>9380001</v>
      </c>
      <c r="H1446" s="51">
        <v>24.74</v>
      </c>
      <c r="I1446" s="51">
        <f t="shared" si="27"/>
        <v>0.25770833333333332</v>
      </c>
    </row>
    <row r="1447" spans="1:9" ht="39.6" x14ac:dyDescent="0.25">
      <c r="A1447" s="84" t="s">
        <v>6385</v>
      </c>
      <c r="B1447" s="84" t="s">
        <v>1192</v>
      </c>
      <c r="C1447" s="51" t="s">
        <v>3910</v>
      </c>
      <c r="D1447" s="72">
        <v>31888</v>
      </c>
      <c r="E1447" s="24">
        <v>96</v>
      </c>
      <c r="F1447" s="84" t="s">
        <v>5565</v>
      </c>
      <c r="G1447" s="141">
        <v>6490009</v>
      </c>
      <c r="H1447" s="51">
        <v>17.89</v>
      </c>
      <c r="I1447" s="51">
        <f t="shared" si="27"/>
        <v>0.18635416666666668</v>
      </c>
    </row>
    <row r="1448" spans="1:9" ht="26.4" x14ac:dyDescent="0.25">
      <c r="A1448" s="84" t="s">
        <v>6386</v>
      </c>
      <c r="B1448" s="84" t="s">
        <v>1193</v>
      </c>
      <c r="C1448" s="51" t="s">
        <v>3910</v>
      </c>
      <c r="D1448" s="72">
        <v>1240</v>
      </c>
      <c r="E1448" s="24">
        <v>60</v>
      </c>
      <c r="F1448" s="84" t="s">
        <v>5566</v>
      </c>
      <c r="G1448" s="141">
        <v>6495659</v>
      </c>
      <c r="H1448" s="51">
        <v>19.12</v>
      </c>
      <c r="I1448" s="51">
        <f t="shared" si="27"/>
        <v>0.31866666666666671</v>
      </c>
    </row>
    <row r="1449" spans="1:9" ht="39.6" x14ac:dyDescent="0.25">
      <c r="A1449" s="84" t="s">
        <v>6387</v>
      </c>
      <c r="B1449" s="84" t="s">
        <v>1194</v>
      </c>
      <c r="C1449" s="51" t="s">
        <v>3910</v>
      </c>
      <c r="D1449" s="72">
        <v>11582</v>
      </c>
      <c r="E1449" s="24">
        <v>144</v>
      </c>
      <c r="F1449" s="84" t="s">
        <v>5268</v>
      </c>
      <c r="G1449" s="141">
        <v>6498513</v>
      </c>
      <c r="H1449" s="51">
        <v>24.72</v>
      </c>
      <c r="I1449" s="51">
        <f t="shared" si="27"/>
        <v>0.17166666666666666</v>
      </c>
    </row>
    <row r="1450" spans="1:9" ht="39.6" x14ac:dyDescent="0.25">
      <c r="A1450" s="84" t="s">
        <v>6388</v>
      </c>
      <c r="B1450" s="84" t="s">
        <v>1195</v>
      </c>
      <c r="C1450" s="51" t="s">
        <v>3493</v>
      </c>
      <c r="D1450" s="72" t="s">
        <v>4314</v>
      </c>
      <c r="E1450" s="24">
        <v>96</v>
      </c>
      <c r="F1450" s="84" t="s">
        <v>5225</v>
      </c>
      <c r="G1450" s="141">
        <v>8907315</v>
      </c>
      <c r="H1450" s="51">
        <v>46.14</v>
      </c>
      <c r="I1450" s="51">
        <f t="shared" si="27"/>
        <v>0.48062500000000002</v>
      </c>
    </row>
    <row r="1451" spans="1:9" ht="26.4" x14ac:dyDescent="0.25">
      <c r="A1451" s="84" t="s">
        <v>6389</v>
      </c>
      <c r="B1451" s="84" t="s">
        <v>865</v>
      </c>
      <c r="C1451" s="51" t="s">
        <v>4315</v>
      </c>
      <c r="D1451" s="72">
        <v>241620</v>
      </c>
      <c r="E1451" s="24">
        <v>12</v>
      </c>
      <c r="F1451" s="84" t="s">
        <v>5345</v>
      </c>
      <c r="G1451" s="141">
        <v>9585423</v>
      </c>
      <c r="H1451" s="51">
        <v>19.73</v>
      </c>
      <c r="I1451" s="51">
        <f t="shared" si="27"/>
        <v>1.6441666666666668</v>
      </c>
    </row>
    <row r="1452" spans="1:9" x14ac:dyDescent="0.25">
      <c r="A1452" s="84" t="s">
        <v>6390</v>
      </c>
      <c r="B1452" s="84" t="s">
        <v>589</v>
      </c>
      <c r="C1452" s="51" t="s">
        <v>3478</v>
      </c>
      <c r="D1452" s="72">
        <v>78000366</v>
      </c>
      <c r="E1452" s="24">
        <v>200</v>
      </c>
      <c r="F1452" s="84" t="s">
        <v>5535</v>
      </c>
      <c r="G1452" s="141">
        <v>3474186</v>
      </c>
      <c r="H1452" s="51">
        <v>8.2899999999999991</v>
      </c>
      <c r="I1452" s="51">
        <f t="shared" si="27"/>
        <v>4.1449999999999994E-2</v>
      </c>
    </row>
    <row r="1453" spans="1:9" ht="26.4" x14ac:dyDescent="0.25">
      <c r="A1453" s="84" t="s">
        <v>6391</v>
      </c>
      <c r="B1453" s="84" t="s">
        <v>592</v>
      </c>
      <c r="C1453" s="51" t="s">
        <v>4265</v>
      </c>
      <c r="D1453" s="72">
        <v>78000367</v>
      </c>
      <c r="E1453" s="24">
        <v>100</v>
      </c>
      <c r="F1453" s="84" t="s">
        <v>5193</v>
      </c>
      <c r="G1453" s="141">
        <v>3471216</v>
      </c>
      <c r="H1453" s="51">
        <v>13.24</v>
      </c>
      <c r="I1453" s="51">
        <f t="shared" si="27"/>
        <v>0.13239999999999999</v>
      </c>
    </row>
    <row r="1454" spans="1:9" ht="39.6" x14ac:dyDescent="0.25">
      <c r="A1454" s="84" t="s">
        <v>6392</v>
      </c>
      <c r="B1454" s="84" t="s">
        <v>1200</v>
      </c>
      <c r="C1454" s="51" t="s">
        <v>4316</v>
      </c>
      <c r="D1454" s="72">
        <v>45092</v>
      </c>
      <c r="E1454" s="24">
        <v>60</v>
      </c>
      <c r="F1454" s="84" t="s">
        <v>5168</v>
      </c>
      <c r="G1454" s="141">
        <v>3802527</v>
      </c>
      <c r="H1454" s="51">
        <v>16.75</v>
      </c>
      <c r="I1454" s="51">
        <f t="shared" si="27"/>
        <v>0.27916666666666667</v>
      </c>
    </row>
    <row r="1455" spans="1:9" ht="39.6" x14ac:dyDescent="0.25">
      <c r="A1455" s="84" t="s">
        <v>6393</v>
      </c>
      <c r="B1455" s="84" t="s">
        <v>1201</v>
      </c>
      <c r="C1455" s="51" t="s">
        <v>4317</v>
      </c>
      <c r="D1455" s="72">
        <v>30</v>
      </c>
      <c r="E1455" s="24">
        <v>72</v>
      </c>
      <c r="F1455" s="84" t="s">
        <v>5307</v>
      </c>
      <c r="G1455" s="141">
        <v>8980168</v>
      </c>
      <c r="H1455" s="51">
        <v>18.03</v>
      </c>
      <c r="I1455" s="51">
        <f t="shared" si="27"/>
        <v>0.25041666666666668</v>
      </c>
    </row>
    <row r="1456" spans="1:9" ht="26.4" x14ac:dyDescent="0.25">
      <c r="A1456" s="84" t="s">
        <v>6394</v>
      </c>
      <c r="B1456" s="84" t="s">
        <v>530</v>
      </c>
      <c r="C1456" s="51" t="s">
        <v>2530</v>
      </c>
      <c r="D1456" s="72">
        <v>13093</v>
      </c>
      <c r="E1456" s="24">
        <v>6</v>
      </c>
      <c r="F1456" s="84" t="s">
        <v>5369</v>
      </c>
      <c r="G1456" s="141">
        <v>1541461</v>
      </c>
      <c r="H1456" s="51">
        <v>23.33</v>
      </c>
      <c r="I1456" s="51">
        <f t="shared" si="27"/>
        <v>3.8883333333333332</v>
      </c>
    </row>
    <row r="1457" spans="1:9" ht="26.4" x14ac:dyDescent="0.25">
      <c r="A1457" s="84" t="s">
        <v>6395</v>
      </c>
      <c r="B1457" s="84" t="s">
        <v>521</v>
      </c>
      <c r="C1457" s="51" t="s">
        <v>4318</v>
      </c>
      <c r="D1457" s="72">
        <v>73178</v>
      </c>
      <c r="E1457" s="24">
        <v>6</v>
      </c>
      <c r="F1457" s="84" t="s">
        <v>5262</v>
      </c>
      <c r="G1457" s="141">
        <v>1552520</v>
      </c>
      <c r="H1457" s="51">
        <v>23.67</v>
      </c>
      <c r="I1457" s="51">
        <f t="shared" si="27"/>
        <v>3.9450000000000003</v>
      </c>
    </row>
    <row r="1458" spans="1:9" x14ac:dyDescent="0.25">
      <c r="A1458" s="84" t="s">
        <v>6396</v>
      </c>
      <c r="B1458" s="84" t="s">
        <v>531</v>
      </c>
      <c r="C1458" s="51" t="s">
        <v>2530</v>
      </c>
      <c r="D1458" s="72">
        <v>10050</v>
      </c>
      <c r="E1458" s="24">
        <v>6</v>
      </c>
      <c r="F1458" s="84" t="s">
        <v>5262</v>
      </c>
      <c r="G1458" s="141">
        <v>1551241</v>
      </c>
      <c r="H1458" s="51">
        <v>26.98</v>
      </c>
      <c r="I1458" s="51">
        <f t="shared" si="27"/>
        <v>4.496666666666667</v>
      </c>
    </row>
    <row r="1459" spans="1:9" ht="26.4" x14ac:dyDescent="0.25">
      <c r="A1459" s="84" t="s">
        <v>6397</v>
      </c>
      <c r="B1459" s="84" t="s">
        <v>526</v>
      </c>
      <c r="C1459" s="51" t="s">
        <v>4319</v>
      </c>
      <c r="D1459" s="72">
        <v>1885</v>
      </c>
      <c r="E1459" s="24">
        <v>6</v>
      </c>
      <c r="F1459" s="84" t="s">
        <v>5180</v>
      </c>
      <c r="G1459" s="141">
        <v>1540003</v>
      </c>
      <c r="H1459" s="51">
        <v>21.11</v>
      </c>
      <c r="I1459" s="51">
        <f t="shared" si="27"/>
        <v>3.5183333333333331</v>
      </c>
    </row>
    <row r="1460" spans="1:9" ht="26.4" x14ac:dyDescent="0.25">
      <c r="A1460" s="84" t="s">
        <v>6398</v>
      </c>
      <c r="B1460" s="84" t="s">
        <v>527</v>
      </c>
      <c r="C1460" s="51" t="s">
        <v>3994</v>
      </c>
      <c r="D1460" s="72">
        <v>1819</v>
      </c>
      <c r="E1460" s="24">
        <v>6</v>
      </c>
      <c r="F1460" s="84" t="s">
        <v>5369</v>
      </c>
      <c r="G1460" s="141">
        <v>1549501</v>
      </c>
      <c r="H1460" s="51">
        <v>20.57</v>
      </c>
      <c r="I1460" s="51">
        <f t="shared" si="27"/>
        <v>3.4283333333333332</v>
      </c>
    </row>
    <row r="1461" spans="1:9" x14ac:dyDescent="0.25">
      <c r="A1461" s="84" t="s">
        <v>6399</v>
      </c>
      <c r="B1461" s="84" t="s">
        <v>788</v>
      </c>
      <c r="C1461" s="51" t="s">
        <v>2530</v>
      </c>
      <c r="D1461" s="72">
        <v>12666</v>
      </c>
      <c r="E1461" s="24">
        <v>6</v>
      </c>
      <c r="F1461" s="84" t="s">
        <v>5262</v>
      </c>
      <c r="G1461" s="141">
        <v>1551240</v>
      </c>
      <c r="H1461" s="51">
        <v>23.38</v>
      </c>
      <c r="I1461" s="51">
        <f t="shared" si="27"/>
        <v>3.8966666666666665</v>
      </c>
    </row>
    <row r="1462" spans="1:9" ht="26.4" x14ac:dyDescent="0.25">
      <c r="A1462" s="84" t="s">
        <v>6400</v>
      </c>
      <c r="B1462" s="84" t="s">
        <v>529</v>
      </c>
      <c r="C1462" s="51" t="s">
        <v>3993</v>
      </c>
      <c r="D1462" s="72">
        <v>87259</v>
      </c>
      <c r="E1462" s="24">
        <v>6</v>
      </c>
      <c r="F1462" s="84" t="s">
        <v>5369</v>
      </c>
      <c r="G1462" s="141">
        <v>1447556</v>
      </c>
      <c r="H1462" s="51">
        <v>22.05</v>
      </c>
      <c r="I1462" s="51">
        <f t="shared" si="27"/>
        <v>3.6750000000000003</v>
      </c>
    </row>
    <row r="1463" spans="1:9" ht="26.4" x14ac:dyDescent="0.25">
      <c r="A1463" s="84" t="s">
        <v>6401</v>
      </c>
      <c r="B1463" s="84" t="s">
        <v>565</v>
      </c>
      <c r="C1463" s="51" t="s">
        <v>2318</v>
      </c>
      <c r="D1463" s="72">
        <v>78000113</v>
      </c>
      <c r="E1463" s="24">
        <v>500</v>
      </c>
      <c r="F1463" s="84" t="s">
        <v>5567</v>
      </c>
      <c r="G1463" s="141">
        <v>3247511</v>
      </c>
      <c r="H1463" s="51">
        <v>15.1</v>
      </c>
      <c r="I1463" s="51">
        <f t="shared" si="27"/>
        <v>3.0199999999999998E-2</v>
      </c>
    </row>
    <row r="1464" spans="1:9" ht="26.4" x14ac:dyDescent="0.25">
      <c r="A1464" s="84" t="s">
        <v>6402</v>
      </c>
      <c r="B1464" s="84" t="s">
        <v>597</v>
      </c>
      <c r="C1464" s="51" t="s">
        <v>2318</v>
      </c>
      <c r="D1464" s="72">
        <v>513300</v>
      </c>
      <c r="E1464" s="24">
        <v>500</v>
      </c>
      <c r="F1464" s="84" t="s">
        <v>5568</v>
      </c>
      <c r="G1464" s="141">
        <v>9502567</v>
      </c>
      <c r="H1464" s="51">
        <v>16.68</v>
      </c>
      <c r="I1464" s="51">
        <f t="shared" si="27"/>
        <v>3.3360000000000001E-2</v>
      </c>
    </row>
    <row r="1465" spans="1:9" ht="26.4" x14ac:dyDescent="0.25">
      <c r="A1465" s="84" t="s">
        <v>6403</v>
      </c>
      <c r="B1465" s="84" t="s">
        <v>576</v>
      </c>
      <c r="C1465" s="51" t="s">
        <v>2318</v>
      </c>
      <c r="D1465" s="72">
        <v>78000700</v>
      </c>
      <c r="E1465" s="24">
        <v>500</v>
      </c>
      <c r="F1465" s="84" t="s">
        <v>5569</v>
      </c>
      <c r="G1465" s="141">
        <v>3378007</v>
      </c>
      <c r="H1465" s="51">
        <v>8.2100000000000009</v>
      </c>
      <c r="I1465" s="51">
        <f t="shared" si="27"/>
        <v>1.6420000000000001E-2</v>
      </c>
    </row>
    <row r="1466" spans="1:9" ht="26.4" x14ac:dyDescent="0.25">
      <c r="A1466" s="84" t="s">
        <v>6404</v>
      </c>
      <c r="B1466" s="84" t="s">
        <v>569</v>
      </c>
      <c r="C1466" s="51" t="s">
        <v>3478</v>
      </c>
      <c r="D1466" s="72">
        <v>78000447</v>
      </c>
      <c r="E1466" s="24">
        <v>200</v>
      </c>
      <c r="F1466" s="84" t="s">
        <v>5535</v>
      </c>
      <c r="G1466" s="141">
        <v>3321130</v>
      </c>
      <c r="H1466" s="51">
        <v>8.89</v>
      </c>
      <c r="I1466" s="51">
        <f t="shared" si="27"/>
        <v>4.4450000000000003E-2</v>
      </c>
    </row>
    <row r="1467" spans="1:9" ht="26.4" x14ac:dyDescent="0.25">
      <c r="A1467" s="84" t="s">
        <v>6405</v>
      </c>
      <c r="B1467" s="84" t="s">
        <v>605</v>
      </c>
      <c r="C1467" s="51" t="s">
        <v>4260</v>
      </c>
      <c r="D1467" s="72" t="s">
        <v>4320</v>
      </c>
      <c r="E1467" s="24">
        <v>100</v>
      </c>
      <c r="F1467" s="84" t="s">
        <v>5270</v>
      </c>
      <c r="G1467" s="141">
        <v>3322500</v>
      </c>
      <c r="H1467" s="51">
        <v>12.71</v>
      </c>
      <c r="I1467" s="51">
        <f t="shared" si="27"/>
        <v>0.12710000000000002</v>
      </c>
    </row>
    <row r="1468" spans="1:9" ht="39.6" x14ac:dyDescent="0.25">
      <c r="A1468" s="84" t="s">
        <v>6406</v>
      </c>
      <c r="B1468" s="84" t="s">
        <v>807</v>
      </c>
      <c r="C1468" s="51" t="s">
        <v>3970</v>
      </c>
      <c r="D1468" s="72">
        <v>3019</v>
      </c>
      <c r="E1468" s="24">
        <v>12</v>
      </c>
      <c r="F1468" s="84" t="s">
        <v>5361</v>
      </c>
      <c r="G1468" s="141">
        <v>2105578</v>
      </c>
      <c r="H1468" s="51">
        <v>52.96</v>
      </c>
      <c r="I1468" s="51">
        <f t="shared" si="27"/>
        <v>4.4133333333333331</v>
      </c>
    </row>
    <row r="1469" spans="1:9" ht="26.4" x14ac:dyDescent="0.25">
      <c r="A1469" s="84" t="s">
        <v>6407</v>
      </c>
      <c r="B1469" s="84" t="s">
        <v>1074</v>
      </c>
      <c r="C1469" s="51" t="s">
        <v>3970</v>
      </c>
      <c r="D1469" s="72">
        <v>70025313</v>
      </c>
      <c r="E1469" s="24">
        <v>12</v>
      </c>
      <c r="F1469" s="84" t="s">
        <v>5570</v>
      </c>
      <c r="G1469" s="141">
        <v>2105501</v>
      </c>
      <c r="H1469" s="51">
        <v>38.56</v>
      </c>
      <c r="I1469" s="51">
        <f t="shared" si="27"/>
        <v>3.2133333333333334</v>
      </c>
    </row>
    <row r="1470" spans="1:9" ht="39.6" x14ac:dyDescent="0.25">
      <c r="A1470" s="84" t="s">
        <v>6408</v>
      </c>
      <c r="B1470" s="84" t="s">
        <v>835</v>
      </c>
      <c r="C1470" s="51" t="s">
        <v>4156</v>
      </c>
      <c r="D1470" s="72" t="s">
        <v>4321</v>
      </c>
      <c r="E1470" s="24">
        <v>50</v>
      </c>
      <c r="F1470" s="84" t="s">
        <v>5571</v>
      </c>
      <c r="G1470" s="141">
        <v>8512501</v>
      </c>
      <c r="H1470" s="51">
        <v>24.09</v>
      </c>
      <c r="I1470" s="51">
        <f t="shared" si="27"/>
        <v>0.48180000000000001</v>
      </c>
    </row>
    <row r="1471" spans="1:9" ht="26.4" x14ac:dyDescent="0.25">
      <c r="A1471" s="84" t="s">
        <v>6409</v>
      </c>
      <c r="B1471" s="84" t="s">
        <v>1034</v>
      </c>
      <c r="C1471" s="51" t="s">
        <v>4005</v>
      </c>
      <c r="D1471" s="72">
        <v>94440</v>
      </c>
      <c r="E1471" s="24">
        <v>6</v>
      </c>
      <c r="F1471" s="84" t="s">
        <v>5262</v>
      </c>
      <c r="G1471" s="141">
        <v>25643</v>
      </c>
      <c r="H1471" s="51">
        <v>31.9</v>
      </c>
      <c r="I1471" s="51">
        <f t="shared" si="27"/>
        <v>5.3166666666666664</v>
      </c>
    </row>
    <row r="1472" spans="1:9" ht="26.4" x14ac:dyDescent="0.25">
      <c r="A1472" s="84" t="s">
        <v>6410</v>
      </c>
      <c r="B1472" s="84" t="s">
        <v>1204</v>
      </c>
      <c r="C1472" s="51" t="s">
        <v>2505</v>
      </c>
      <c r="D1472" s="72">
        <v>82616</v>
      </c>
      <c r="E1472" s="24">
        <v>6</v>
      </c>
      <c r="F1472" s="84" t="s">
        <v>5262</v>
      </c>
      <c r="G1472" s="141">
        <v>480079</v>
      </c>
      <c r="H1472" s="51">
        <v>44.9</v>
      </c>
      <c r="I1472" s="51">
        <f t="shared" si="27"/>
        <v>7.4833333333333334</v>
      </c>
    </row>
    <row r="1473" spans="1:9" x14ac:dyDescent="0.25">
      <c r="A1473" s="84" t="s">
        <v>6411</v>
      </c>
      <c r="B1473" s="84" t="s">
        <v>792</v>
      </c>
      <c r="C1473" s="51" t="s">
        <v>4322</v>
      </c>
      <c r="D1473" s="72">
        <v>52</v>
      </c>
      <c r="E1473" s="24">
        <v>24</v>
      </c>
      <c r="F1473" s="84" t="s">
        <v>5351</v>
      </c>
      <c r="G1473" s="141">
        <v>9020305</v>
      </c>
      <c r="H1473" s="51">
        <v>16.84</v>
      </c>
      <c r="I1473" s="51">
        <f t="shared" si="27"/>
        <v>0.70166666666666666</v>
      </c>
    </row>
    <row r="1474" spans="1:9" ht="39.6" x14ac:dyDescent="0.25">
      <c r="A1474" s="84" t="s">
        <v>6412</v>
      </c>
      <c r="B1474" s="84" t="s">
        <v>1205</v>
      </c>
      <c r="C1474" s="51" t="s">
        <v>3931</v>
      </c>
      <c r="D1474" s="72">
        <v>104000</v>
      </c>
      <c r="E1474" s="24">
        <v>72</v>
      </c>
      <c r="F1474" s="84" t="s">
        <v>5572</v>
      </c>
      <c r="G1474" s="141">
        <v>8858547</v>
      </c>
      <c r="H1474" s="51">
        <v>51.23</v>
      </c>
      <c r="I1474" s="51">
        <f t="shared" si="27"/>
        <v>0.71152777777777776</v>
      </c>
    </row>
    <row r="1475" spans="1:9" ht="39.6" x14ac:dyDescent="0.25">
      <c r="A1475" s="84" t="s">
        <v>6413</v>
      </c>
      <c r="B1475" s="84" t="s">
        <v>1206</v>
      </c>
      <c r="C1475" s="51" t="s">
        <v>3931</v>
      </c>
      <c r="D1475" s="72">
        <v>270019</v>
      </c>
      <c r="E1475" s="24">
        <v>50</v>
      </c>
      <c r="F1475" s="84" t="s">
        <v>5573</v>
      </c>
      <c r="G1475" s="141">
        <v>8778480</v>
      </c>
      <c r="H1475" s="51">
        <v>42.97</v>
      </c>
      <c r="I1475" s="51">
        <f t="shared" si="27"/>
        <v>0.85939999999999994</v>
      </c>
    </row>
    <row r="1476" spans="1:9" ht="26.4" x14ac:dyDescent="0.25">
      <c r="A1476" s="84" t="s">
        <v>6414</v>
      </c>
      <c r="B1476" s="84" t="s">
        <v>629</v>
      </c>
      <c r="C1476" s="51" t="s">
        <v>4323</v>
      </c>
      <c r="D1476" s="72">
        <v>21022</v>
      </c>
      <c r="E1476" s="24">
        <v>10</v>
      </c>
      <c r="F1476" s="84" t="s">
        <v>5174</v>
      </c>
      <c r="G1476" s="141">
        <v>9070111</v>
      </c>
      <c r="H1476" s="51">
        <v>25.15</v>
      </c>
      <c r="I1476" s="51">
        <f t="shared" si="27"/>
        <v>2.5149999999999997</v>
      </c>
    </row>
    <row r="1477" spans="1:9" ht="26.4" x14ac:dyDescent="0.25">
      <c r="A1477" s="84" t="s">
        <v>6415</v>
      </c>
      <c r="B1477" s="84" t="s">
        <v>844</v>
      </c>
      <c r="C1477" s="51" t="s">
        <v>3878</v>
      </c>
      <c r="D1477" s="72">
        <v>6140</v>
      </c>
      <c r="E1477" s="24">
        <v>160</v>
      </c>
      <c r="F1477" s="84" t="s">
        <v>5270</v>
      </c>
      <c r="G1477" s="141">
        <v>9391267</v>
      </c>
      <c r="H1477" s="51">
        <v>3.65</v>
      </c>
      <c r="I1477" s="51">
        <f t="shared" si="27"/>
        <v>2.2812499999999999E-2</v>
      </c>
    </row>
    <row r="1478" spans="1:9" ht="26.4" x14ac:dyDescent="0.25">
      <c r="A1478" s="84" t="s">
        <v>6416</v>
      </c>
      <c r="B1478" s="84" t="s">
        <v>841</v>
      </c>
      <c r="C1478" s="51" t="s">
        <v>3768</v>
      </c>
      <c r="D1478" s="72">
        <v>5624</v>
      </c>
      <c r="E1478" s="24">
        <v>12</v>
      </c>
      <c r="F1478" s="84" t="s">
        <v>5190</v>
      </c>
      <c r="G1478" s="141">
        <v>8591034</v>
      </c>
      <c r="H1478" s="51">
        <v>36.380000000000003</v>
      </c>
      <c r="I1478" s="51">
        <f t="shared" si="27"/>
        <v>3.0316666666666667</v>
      </c>
    </row>
    <row r="1479" spans="1:9" ht="26.4" x14ac:dyDescent="0.25">
      <c r="A1479" s="84" t="s">
        <v>6417</v>
      </c>
      <c r="B1479" s="84" t="s">
        <v>814</v>
      </c>
      <c r="C1479" s="51" t="s">
        <v>3918</v>
      </c>
      <c r="D1479" s="72">
        <v>32603</v>
      </c>
      <c r="E1479" s="24">
        <v>6</v>
      </c>
      <c r="F1479" s="84" t="s">
        <v>5289</v>
      </c>
      <c r="G1479" s="141">
        <v>2902765</v>
      </c>
      <c r="H1479" s="51">
        <v>43.43</v>
      </c>
      <c r="I1479" s="51">
        <f t="shared" si="27"/>
        <v>7.2383333333333333</v>
      </c>
    </row>
    <row r="1480" spans="1:9" ht="26.4" x14ac:dyDescent="0.25">
      <c r="A1480" s="84" t="s">
        <v>6418</v>
      </c>
      <c r="B1480" s="84" t="s">
        <v>4421</v>
      </c>
      <c r="C1480" s="51" t="s">
        <v>4147</v>
      </c>
      <c r="D1480" s="72">
        <v>56006507751</v>
      </c>
      <c r="E1480" s="24">
        <v>10</v>
      </c>
      <c r="F1480" s="84" t="s">
        <v>5180</v>
      </c>
      <c r="G1480" s="141">
        <v>4150020</v>
      </c>
      <c r="H1480" s="51">
        <v>15.53</v>
      </c>
      <c r="I1480" s="51">
        <f t="shared" si="27"/>
        <v>1.5529999999999999</v>
      </c>
    </row>
    <row r="1481" spans="1:9" ht="26.4" x14ac:dyDescent="0.25">
      <c r="A1481" s="84" t="s">
        <v>6419</v>
      </c>
      <c r="B1481" s="84" t="s">
        <v>817</v>
      </c>
      <c r="C1481" s="51" t="s">
        <v>467</v>
      </c>
      <c r="D1481" s="72" t="s">
        <v>4324</v>
      </c>
      <c r="E1481" s="24">
        <v>30</v>
      </c>
      <c r="F1481" s="84" t="s">
        <v>5174</v>
      </c>
      <c r="G1481" s="141">
        <v>8931072</v>
      </c>
      <c r="H1481" s="51">
        <v>69.17</v>
      </c>
      <c r="I1481" s="51">
        <f t="shared" si="27"/>
        <v>2.3056666666666668</v>
      </c>
    </row>
    <row r="1482" spans="1:9" ht="26.4" x14ac:dyDescent="0.25">
      <c r="A1482" s="84" t="s">
        <v>6420</v>
      </c>
      <c r="B1482" s="84" t="s">
        <v>1062</v>
      </c>
      <c r="C1482" s="51" t="s">
        <v>467</v>
      </c>
      <c r="D1482" s="72">
        <v>5758</v>
      </c>
      <c r="E1482" s="24">
        <v>30</v>
      </c>
      <c r="F1482" s="84" t="s">
        <v>5174</v>
      </c>
      <c r="G1482" s="141">
        <v>8935695</v>
      </c>
      <c r="H1482" s="51">
        <v>53</v>
      </c>
      <c r="I1482" s="51">
        <f t="shared" si="27"/>
        <v>1.7666666666666666</v>
      </c>
    </row>
    <row r="1483" spans="1:9" ht="39.6" x14ac:dyDescent="0.25">
      <c r="A1483" s="84" t="s">
        <v>6421</v>
      </c>
      <c r="B1483" s="84" t="s">
        <v>508</v>
      </c>
      <c r="C1483" s="51" t="s">
        <v>4325</v>
      </c>
      <c r="D1483" s="72" t="s">
        <v>4326</v>
      </c>
      <c r="E1483" s="24">
        <v>96</v>
      </c>
      <c r="F1483" s="84" t="s">
        <v>5181</v>
      </c>
      <c r="G1483" s="141">
        <v>8240037</v>
      </c>
      <c r="H1483" s="51">
        <v>29.01</v>
      </c>
      <c r="I1483" s="51">
        <f t="shared" si="27"/>
        <v>0.3021875</v>
      </c>
    </row>
    <row r="1484" spans="1:9" ht="26.4" x14ac:dyDescent="0.25">
      <c r="A1484" s="84" t="s">
        <v>6422</v>
      </c>
      <c r="B1484" s="84" t="s">
        <v>643</v>
      </c>
      <c r="C1484" s="51" t="s">
        <v>4111</v>
      </c>
      <c r="D1484" s="72">
        <v>87776</v>
      </c>
      <c r="E1484" s="24">
        <v>32</v>
      </c>
      <c r="F1484" s="84" t="s">
        <v>5462</v>
      </c>
      <c r="G1484" s="141">
        <v>9900126</v>
      </c>
      <c r="H1484" s="51">
        <v>9.2100000000000009</v>
      </c>
      <c r="I1484" s="51">
        <f t="shared" si="27"/>
        <v>0.28781250000000003</v>
      </c>
    </row>
    <row r="1485" spans="1:9" ht="26.4" x14ac:dyDescent="0.25">
      <c r="A1485" s="84" t="s">
        <v>6423</v>
      </c>
      <c r="B1485" s="84" t="s">
        <v>644</v>
      </c>
      <c r="C1485" s="51" t="s">
        <v>4111</v>
      </c>
      <c r="D1485" s="72">
        <v>79564</v>
      </c>
      <c r="E1485" s="24">
        <v>32</v>
      </c>
      <c r="F1485" s="84" t="s">
        <v>5462</v>
      </c>
      <c r="G1485" s="141">
        <v>9900127</v>
      </c>
      <c r="H1485" s="51">
        <v>9.2100000000000009</v>
      </c>
      <c r="I1485" s="51">
        <f t="shared" si="27"/>
        <v>0.28781250000000003</v>
      </c>
    </row>
    <row r="1486" spans="1:9" ht="26.4" x14ac:dyDescent="0.25">
      <c r="A1486" s="84" t="s">
        <v>6424</v>
      </c>
      <c r="B1486" s="84" t="s">
        <v>1073</v>
      </c>
      <c r="C1486" s="51" t="s">
        <v>4327</v>
      </c>
      <c r="D1486" s="72">
        <v>78791</v>
      </c>
      <c r="E1486" s="24">
        <v>44</v>
      </c>
      <c r="F1486" s="84" t="s">
        <v>5574</v>
      </c>
      <c r="G1486" s="141">
        <v>3730006</v>
      </c>
      <c r="H1486" s="51">
        <v>37.57</v>
      </c>
      <c r="I1486" s="51">
        <f t="shared" si="27"/>
        <v>0.85386363636363638</v>
      </c>
    </row>
    <row r="1487" spans="1:9" ht="39.6" x14ac:dyDescent="0.25">
      <c r="A1487" s="84" t="s">
        <v>6425</v>
      </c>
      <c r="B1487" s="84" t="s">
        <v>1215</v>
      </c>
      <c r="C1487" s="51" t="s">
        <v>4327</v>
      </c>
      <c r="D1487" s="72">
        <v>78792</v>
      </c>
      <c r="E1487" s="24">
        <v>44</v>
      </c>
      <c r="F1487" s="84" t="s">
        <v>5574</v>
      </c>
      <c r="G1487" s="141">
        <v>3730007</v>
      </c>
      <c r="H1487" s="51">
        <v>37.57</v>
      </c>
      <c r="I1487" s="51">
        <f t="shared" si="27"/>
        <v>0.85386363636363638</v>
      </c>
    </row>
    <row r="1488" spans="1:9" ht="39.6" x14ac:dyDescent="0.25">
      <c r="A1488" s="84" t="s">
        <v>6426</v>
      </c>
      <c r="B1488" s="84" t="s">
        <v>1216</v>
      </c>
      <c r="C1488" s="51" t="s">
        <v>4327</v>
      </c>
      <c r="D1488" s="72">
        <v>51091</v>
      </c>
      <c r="E1488" s="24">
        <v>44</v>
      </c>
      <c r="F1488" s="84" t="s">
        <v>5575</v>
      </c>
      <c r="G1488" s="141">
        <v>6541094</v>
      </c>
      <c r="H1488" s="51">
        <v>37.57</v>
      </c>
      <c r="I1488" s="51">
        <f t="shared" si="27"/>
        <v>0.85386363636363638</v>
      </c>
    </row>
    <row r="1489" spans="1:9" ht="39.6" x14ac:dyDescent="0.25">
      <c r="A1489" s="84" t="s">
        <v>6427</v>
      </c>
      <c r="B1489" s="84" t="s">
        <v>1217</v>
      </c>
      <c r="C1489" s="51" t="s">
        <v>380</v>
      </c>
      <c r="D1489" s="72">
        <v>50689</v>
      </c>
      <c r="E1489" s="24">
        <v>210</v>
      </c>
      <c r="F1489" s="84" t="s">
        <v>5270</v>
      </c>
      <c r="G1489" s="141">
        <v>3738949</v>
      </c>
      <c r="H1489" s="51">
        <v>40.82</v>
      </c>
      <c r="I1489" s="51">
        <f t="shared" si="27"/>
        <v>0.19438095238095238</v>
      </c>
    </row>
    <row r="1490" spans="1:9" ht="39.6" x14ac:dyDescent="0.25">
      <c r="A1490" s="84" t="s">
        <v>6428</v>
      </c>
      <c r="B1490" s="84" t="s">
        <v>1219</v>
      </c>
      <c r="C1490" s="51" t="s">
        <v>380</v>
      </c>
      <c r="D1490" s="72">
        <v>2892</v>
      </c>
      <c r="E1490" s="24">
        <v>200</v>
      </c>
      <c r="F1490" s="84" t="s">
        <v>5422</v>
      </c>
      <c r="G1490" s="141">
        <v>3730051</v>
      </c>
      <c r="H1490" s="51">
        <v>13.28</v>
      </c>
      <c r="I1490" s="51">
        <f t="shared" si="27"/>
        <v>6.6400000000000001E-2</v>
      </c>
    </row>
    <row r="1491" spans="1:9" ht="39.6" x14ac:dyDescent="0.25">
      <c r="A1491" s="84" t="s">
        <v>6429</v>
      </c>
      <c r="B1491" s="84" t="s">
        <v>1238</v>
      </c>
      <c r="C1491" s="51" t="s">
        <v>471</v>
      </c>
      <c r="D1491" s="72">
        <v>35945</v>
      </c>
      <c r="E1491" s="24">
        <v>48</v>
      </c>
      <c r="F1491" s="84" t="s">
        <v>5437</v>
      </c>
      <c r="G1491" s="141">
        <v>3760147</v>
      </c>
      <c r="H1491" s="51">
        <v>17.420000000000002</v>
      </c>
      <c r="I1491" s="51">
        <f t="shared" si="27"/>
        <v>0.36291666666666672</v>
      </c>
    </row>
    <row r="1492" spans="1:9" ht="26.4" x14ac:dyDescent="0.25">
      <c r="A1492" s="84" t="s">
        <v>6430</v>
      </c>
      <c r="B1492" s="84" t="s">
        <v>1239</v>
      </c>
      <c r="C1492" s="51" t="s">
        <v>471</v>
      </c>
      <c r="D1492" s="72">
        <v>12065</v>
      </c>
      <c r="E1492" s="24">
        <v>48</v>
      </c>
      <c r="F1492" s="84" t="s">
        <v>5437</v>
      </c>
      <c r="G1492" s="141">
        <v>3760167</v>
      </c>
      <c r="H1492" s="51">
        <v>17.420000000000002</v>
      </c>
      <c r="I1492" s="51">
        <f t="shared" si="27"/>
        <v>0.36291666666666672</v>
      </c>
    </row>
    <row r="1493" spans="1:9" ht="52.8" x14ac:dyDescent="0.25">
      <c r="A1493" s="84" t="s">
        <v>6431</v>
      </c>
      <c r="B1493" s="84" t="s">
        <v>2584</v>
      </c>
      <c r="C1493" s="51" t="s">
        <v>471</v>
      </c>
      <c r="D1493" s="72">
        <v>55130</v>
      </c>
      <c r="E1493" s="24">
        <v>120</v>
      </c>
      <c r="F1493" s="84" t="s">
        <v>5421</v>
      </c>
      <c r="G1493" s="141">
        <v>9991232</v>
      </c>
      <c r="H1493" s="51">
        <v>37.61</v>
      </c>
      <c r="I1493" s="51">
        <f t="shared" si="27"/>
        <v>0.31341666666666668</v>
      </c>
    </row>
    <row r="1494" spans="1:9" ht="39.6" x14ac:dyDescent="0.25">
      <c r="A1494" s="84" t="s">
        <v>6432</v>
      </c>
      <c r="B1494" s="84" t="s">
        <v>1240</v>
      </c>
      <c r="C1494" s="51" t="s">
        <v>471</v>
      </c>
      <c r="D1494" s="72">
        <v>55122</v>
      </c>
      <c r="E1494" s="24">
        <v>120</v>
      </c>
      <c r="F1494" s="84" t="s">
        <v>5421</v>
      </c>
      <c r="G1494" s="141">
        <v>9991248</v>
      </c>
      <c r="H1494" s="51">
        <v>37.659999999999997</v>
      </c>
      <c r="I1494" s="51">
        <f t="shared" si="27"/>
        <v>0.3138333333333333</v>
      </c>
    </row>
    <row r="1495" spans="1:9" ht="39.6" x14ac:dyDescent="0.25">
      <c r="A1495" s="84" t="s">
        <v>6433</v>
      </c>
      <c r="B1495" s="84" t="s">
        <v>1241</v>
      </c>
      <c r="C1495" s="51" t="s">
        <v>471</v>
      </c>
      <c r="D1495" s="72">
        <v>55133</v>
      </c>
      <c r="E1495" s="24">
        <v>72</v>
      </c>
      <c r="F1495" s="84" t="s">
        <v>5430</v>
      </c>
      <c r="G1495" s="141">
        <v>9991285</v>
      </c>
      <c r="H1495" s="51">
        <v>31.58</v>
      </c>
      <c r="I1495" s="51">
        <f t="shared" si="27"/>
        <v>0.43861111111111106</v>
      </c>
    </row>
    <row r="1496" spans="1:9" ht="39.6" x14ac:dyDescent="0.25">
      <c r="A1496" s="84" t="s">
        <v>6434</v>
      </c>
      <c r="B1496" s="84" t="s">
        <v>1242</v>
      </c>
      <c r="C1496" s="51" t="s">
        <v>471</v>
      </c>
      <c r="D1496" s="72">
        <v>55130</v>
      </c>
      <c r="E1496" s="24">
        <v>120</v>
      </c>
      <c r="F1496" s="84" t="s">
        <v>5421</v>
      </c>
      <c r="G1496" s="141">
        <v>9993579</v>
      </c>
      <c r="H1496" s="51">
        <v>37.659999999999997</v>
      </c>
      <c r="I1496" s="51">
        <f t="shared" si="27"/>
        <v>0.3138333333333333</v>
      </c>
    </row>
    <row r="1497" spans="1:9" ht="39.6" x14ac:dyDescent="0.25">
      <c r="A1497" s="84" t="s">
        <v>6435</v>
      </c>
      <c r="B1497" s="84" t="s">
        <v>1243</v>
      </c>
      <c r="C1497" s="51" t="s">
        <v>471</v>
      </c>
      <c r="D1497" s="72">
        <v>51109</v>
      </c>
      <c r="E1497" s="24">
        <v>600</v>
      </c>
      <c r="F1497" s="84" t="s">
        <v>5576</v>
      </c>
      <c r="G1497" s="141">
        <v>9994872</v>
      </c>
      <c r="H1497" s="51">
        <v>75.790000000000006</v>
      </c>
      <c r="I1497" s="51">
        <f t="shared" si="27"/>
        <v>0.12631666666666669</v>
      </c>
    </row>
    <row r="1498" spans="1:9" ht="26.4" x14ac:dyDescent="0.25">
      <c r="A1498" s="84" t="s">
        <v>6436</v>
      </c>
      <c r="B1498" s="84" t="s">
        <v>1244</v>
      </c>
      <c r="C1498" s="51" t="s">
        <v>471</v>
      </c>
      <c r="D1498" s="72">
        <v>59772</v>
      </c>
      <c r="E1498" s="24">
        <v>96</v>
      </c>
      <c r="F1498" s="84" t="s">
        <v>5577</v>
      </c>
      <c r="G1498" s="141">
        <v>3760350</v>
      </c>
      <c r="H1498" s="51">
        <v>28.29</v>
      </c>
      <c r="I1498" s="51">
        <f t="shared" si="27"/>
        <v>0.29468749999999999</v>
      </c>
    </row>
    <row r="1499" spans="1:9" ht="26.4" x14ac:dyDescent="0.25">
      <c r="A1499" s="84" t="s">
        <v>6437</v>
      </c>
      <c r="B1499" s="84" t="s">
        <v>603</v>
      </c>
      <c r="C1499" s="51" t="s">
        <v>4260</v>
      </c>
      <c r="D1499" s="72">
        <v>806</v>
      </c>
      <c r="E1499" s="24">
        <v>4</v>
      </c>
      <c r="F1499" s="84" t="s">
        <v>5533</v>
      </c>
      <c r="G1499" s="141">
        <v>3325677</v>
      </c>
      <c r="H1499" s="51">
        <v>27.27</v>
      </c>
      <c r="I1499" s="51">
        <f t="shared" si="27"/>
        <v>6.8174999999999999</v>
      </c>
    </row>
    <row r="1500" spans="1:9" ht="26.4" x14ac:dyDescent="0.25">
      <c r="A1500" s="84" t="s">
        <v>6438</v>
      </c>
      <c r="B1500" s="84" t="s">
        <v>580</v>
      </c>
      <c r="C1500" s="51" t="s">
        <v>4260</v>
      </c>
      <c r="D1500" s="72" t="s">
        <v>4328</v>
      </c>
      <c r="E1500" s="24">
        <v>60</v>
      </c>
      <c r="F1500" s="84" t="s">
        <v>5193</v>
      </c>
      <c r="G1500" s="141">
        <v>3478901</v>
      </c>
      <c r="H1500" s="51">
        <v>13.58</v>
      </c>
      <c r="I1500" s="51">
        <f t="shared" ref="I1500:I1563" si="28">H1500/$E1500</f>
        <v>0.22633333333333333</v>
      </c>
    </row>
    <row r="1501" spans="1:9" ht="26.4" x14ac:dyDescent="0.25">
      <c r="A1501" s="84" t="s">
        <v>6439</v>
      </c>
      <c r="B1501" s="84" t="s">
        <v>607</v>
      </c>
      <c r="C1501" s="51" t="s">
        <v>4260</v>
      </c>
      <c r="D1501" s="72">
        <v>827</v>
      </c>
      <c r="E1501" s="24">
        <v>1</v>
      </c>
      <c r="F1501" s="84" t="s">
        <v>4389</v>
      </c>
      <c r="G1501" s="141">
        <v>3436715</v>
      </c>
      <c r="H1501" s="51">
        <v>12.89</v>
      </c>
      <c r="I1501" s="51">
        <f t="shared" si="28"/>
        <v>12.89</v>
      </c>
    </row>
    <row r="1502" spans="1:9" ht="26.4" x14ac:dyDescent="0.25">
      <c r="A1502" s="84" t="s">
        <v>6440</v>
      </c>
      <c r="B1502" s="84" t="s">
        <v>578</v>
      </c>
      <c r="C1502" s="51" t="s">
        <v>4260</v>
      </c>
      <c r="D1502" s="72">
        <v>858</v>
      </c>
      <c r="E1502" s="24">
        <v>1</v>
      </c>
      <c r="F1502" s="84" t="s">
        <v>5533</v>
      </c>
      <c r="G1502" s="141">
        <v>3438652</v>
      </c>
      <c r="H1502" s="51">
        <v>8.92</v>
      </c>
      <c r="I1502" s="51">
        <f t="shared" si="28"/>
        <v>8.92</v>
      </c>
    </row>
    <row r="1503" spans="1:9" ht="26.4" x14ac:dyDescent="0.25">
      <c r="A1503" s="84" t="s">
        <v>6441</v>
      </c>
      <c r="B1503" s="84" t="s">
        <v>572</v>
      </c>
      <c r="C1503" s="51" t="s">
        <v>4260</v>
      </c>
      <c r="D1503" s="72">
        <v>634</v>
      </c>
      <c r="E1503" s="24">
        <v>4</v>
      </c>
      <c r="F1503" s="84" t="s">
        <v>5533</v>
      </c>
      <c r="G1503" s="141">
        <v>3325412</v>
      </c>
      <c r="H1503" s="51">
        <v>37.770000000000003</v>
      </c>
      <c r="I1503" s="51">
        <f t="shared" si="28"/>
        <v>9.4425000000000008</v>
      </c>
    </row>
    <row r="1504" spans="1:9" ht="26.4" x14ac:dyDescent="0.25">
      <c r="A1504" s="84" t="s">
        <v>6442</v>
      </c>
      <c r="B1504" s="84" t="s">
        <v>570</v>
      </c>
      <c r="C1504" s="51" t="s">
        <v>4260</v>
      </c>
      <c r="D1504" s="72">
        <v>801</v>
      </c>
      <c r="E1504" s="24">
        <v>4</v>
      </c>
      <c r="F1504" s="84" t="s">
        <v>5533</v>
      </c>
      <c r="G1504" s="141">
        <v>3322229</v>
      </c>
      <c r="H1504" s="51">
        <v>23.4</v>
      </c>
      <c r="I1504" s="51">
        <f t="shared" si="28"/>
        <v>5.85</v>
      </c>
    </row>
    <row r="1505" spans="1:9" ht="26.4" x14ac:dyDescent="0.25">
      <c r="A1505" s="84" t="s">
        <v>6443</v>
      </c>
      <c r="B1505" s="84" t="s">
        <v>570</v>
      </c>
      <c r="C1505" s="51" t="s">
        <v>4260</v>
      </c>
      <c r="D1505" s="72">
        <v>801</v>
      </c>
      <c r="E1505" s="24">
        <v>1</v>
      </c>
      <c r="F1505" s="84" t="s">
        <v>5533</v>
      </c>
      <c r="G1505" s="141">
        <v>3322232</v>
      </c>
      <c r="H1505" s="51">
        <v>7.27</v>
      </c>
      <c r="I1505" s="51">
        <f t="shared" si="28"/>
        <v>7.27</v>
      </c>
    </row>
    <row r="1506" spans="1:9" ht="26.4" x14ac:dyDescent="0.25">
      <c r="A1506" s="84" t="s">
        <v>6444</v>
      </c>
      <c r="B1506" s="84" t="s">
        <v>573</v>
      </c>
      <c r="C1506" s="51" t="s">
        <v>4260</v>
      </c>
      <c r="D1506" s="72" t="s">
        <v>4329</v>
      </c>
      <c r="E1506" s="24">
        <v>100</v>
      </c>
      <c r="F1506" s="84" t="s">
        <v>5193</v>
      </c>
      <c r="G1506" s="141">
        <v>3329803</v>
      </c>
      <c r="H1506" s="51">
        <v>16.73</v>
      </c>
      <c r="I1506" s="51">
        <f t="shared" si="28"/>
        <v>0.1673</v>
      </c>
    </row>
    <row r="1507" spans="1:9" ht="39.6" x14ac:dyDescent="0.25">
      <c r="A1507" s="84" t="s">
        <v>6445</v>
      </c>
      <c r="B1507" s="84" t="s">
        <v>606</v>
      </c>
      <c r="C1507" s="51" t="s">
        <v>4260</v>
      </c>
      <c r="D1507" s="72" t="s">
        <v>4266</v>
      </c>
      <c r="E1507" s="24">
        <v>100</v>
      </c>
      <c r="F1507" s="84" t="s">
        <v>5193</v>
      </c>
      <c r="G1507" s="141">
        <v>3329806</v>
      </c>
      <c r="H1507" s="51">
        <v>17.440000000000001</v>
      </c>
      <c r="I1507" s="51">
        <f t="shared" si="28"/>
        <v>0.1744</v>
      </c>
    </row>
    <row r="1508" spans="1:9" ht="26.4" x14ac:dyDescent="0.25">
      <c r="A1508" s="84" t="s">
        <v>6446</v>
      </c>
      <c r="B1508" s="84" t="s">
        <v>604</v>
      </c>
      <c r="C1508" s="51" t="s">
        <v>4260</v>
      </c>
      <c r="D1508" s="72">
        <v>892</v>
      </c>
      <c r="E1508" s="24">
        <v>1</v>
      </c>
      <c r="F1508" s="84" t="s">
        <v>5533</v>
      </c>
      <c r="G1508" s="141">
        <v>3328990</v>
      </c>
      <c r="H1508" s="51">
        <v>7.8</v>
      </c>
      <c r="I1508" s="51">
        <f t="shared" si="28"/>
        <v>7.8</v>
      </c>
    </row>
    <row r="1509" spans="1:9" ht="39.6" x14ac:dyDescent="0.25">
      <c r="A1509" s="84" t="s">
        <v>6447</v>
      </c>
      <c r="B1509" s="84" t="s">
        <v>563</v>
      </c>
      <c r="C1509" s="51" t="s">
        <v>4260</v>
      </c>
      <c r="D1509" s="72" t="s">
        <v>4330</v>
      </c>
      <c r="E1509" s="24">
        <v>100</v>
      </c>
      <c r="F1509" s="84" t="s">
        <v>5578</v>
      </c>
      <c r="G1509" s="141">
        <v>3204519</v>
      </c>
      <c r="H1509" s="51">
        <v>13.59</v>
      </c>
      <c r="I1509" s="51">
        <f t="shared" si="28"/>
        <v>0.13589999999999999</v>
      </c>
    </row>
    <row r="1510" spans="1:9" ht="26.4" x14ac:dyDescent="0.25">
      <c r="A1510" s="84" t="s">
        <v>6448</v>
      </c>
      <c r="B1510" s="84" t="s">
        <v>602</v>
      </c>
      <c r="C1510" s="51" t="s">
        <v>3508</v>
      </c>
      <c r="D1510" s="72">
        <v>2653</v>
      </c>
      <c r="E1510" s="24">
        <v>200</v>
      </c>
      <c r="F1510" s="84" t="s">
        <v>5579</v>
      </c>
      <c r="G1510" s="141">
        <v>3072006</v>
      </c>
      <c r="H1510" s="51">
        <v>8.16</v>
      </c>
      <c r="I1510" s="51">
        <f t="shared" si="28"/>
        <v>4.0800000000000003E-2</v>
      </c>
    </row>
    <row r="1511" spans="1:9" ht="26.4" x14ac:dyDescent="0.25">
      <c r="A1511" s="84" t="s">
        <v>6449</v>
      </c>
      <c r="B1511" s="84" t="s">
        <v>659</v>
      </c>
      <c r="C1511" s="51" t="s">
        <v>3508</v>
      </c>
      <c r="D1511" s="72">
        <v>6185</v>
      </c>
      <c r="E1511" s="24">
        <v>24</v>
      </c>
      <c r="F1511" s="84" t="s">
        <v>5580</v>
      </c>
      <c r="G1511" s="141">
        <v>9850536</v>
      </c>
      <c r="H1511" s="51">
        <v>15.41</v>
      </c>
      <c r="I1511" s="51">
        <f t="shared" si="28"/>
        <v>0.64208333333333334</v>
      </c>
    </row>
    <row r="1512" spans="1:9" x14ac:dyDescent="0.25">
      <c r="A1512" s="84" t="s">
        <v>6450</v>
      </c>
      <c r="B1512" s="84" t="s">
        <v>660</v>
      </c>
      <c r="C1512" s="51" t="s">
        <v>3508</v>
      </c>
      <c r="D1512" s="72">
        <v>6184</v>
      </c>
      <c r="E1512" s="24">
        <v>24</v>
      </c>
      <c r="F1512" s="84" t="s">
        <v>5580</v>
      </c>
      <c r="G1512" s="141">
        <v>9850537</v>
      </c>
      <c r="H1512" s="51">
        <v>15.42</v>
      </c>
      <c r="I1512" s="51">
        <f t="shared" si="28"/>
        <v>0.64249999999999996</v>
      </c>
    </row>
    <row r="1513" spans="1:9" ht="26.4" x14ac:dyDescent="0.25">
      <c r="A1513" s="84" t="s">
        <v>6451</v>
      </c>
      <c r="B1513" s="84" t="s">
        <v>631</v>
      </c>
      <c r="C1513" s="51" t="s">
        <v>4331</v>
      </c>
      <c r="D1513" s="72">
        <v>91469</v>
      </c>
      <c r="E1513" s="24">
        <v>1</v>
      </c>
      <c r="F1513" s="84" t="s">
        <v>5289</v>
      </c>
      <c r="G1513" s="141">
        <v>2415164</v>
      </c>
      <c r="H1513" s="51">
        <v>7.56</v>
      </c>
      <c r="I1513" s="51">
        <f t="shared" si="28"/>
        <v>7.56</v>
      </c>
    </row>
    <row r="1514" spans="1:9" ht="39.6" x14ac:dyDescent="0.25">
      <c r="A1514" s="84" t="s">
        <v>6452</v>
      </c>
      <c r="B1514" s="84" t="s">
        <v>1035</v>
      </c>
      <c r="C1514" s="51" t="s">
        <v>4331</v>
      </c>
      <c r="D1514" s="72">
        <v>91450</v>
      </c>
      <c r="E1514" s="24">
        <v>6</v>
      </c>
      <c r="F1514" s="84" t="s">
        <v>5289</v>
      </c>
      <c r="G1514" s="141">
        <v>2416782</v>
      </c>
      <c r="H1514" s="51">
        <v>38.25</v>
      </c>
      <c r="I1514" s="51">
        <f t="shared" si="28"/>
        <v>6.375</v>
      </c>
    </row>
    <row r="1515" spans="1:9" ht="26.4" x14ac:dyDescent="0.25">
      <c r="A1515" s="84" t="s">
        <v>6453</v>
      </c>
      <c r="B1515" s="84" t="s">
        <v>608</v>
      </c>
      <c r="C1515" s="51" t="s">
        <v>3486</v>
      </c>
      <c r="D1515" s="72">
        <v>67144</v>
      </c>
      <c r="E1515" s="24">
        <v>60</v>
      </c>
      <c r="F1515" s="84" t="s">
        <v>5193</v>
      </c>
      <c r="G1515" s="141">
        <v>3471005</v>
      </c>
      <c r="H1515" s="51">
        <v>15.88</v>
      </c>
      <c r="I1515" s="51">
        <f t="shared" si="28"/>
        <v>0.26466666666666666</v>
      </c>
    </row>
    <row r="1516" spans="1:9" ht="39.6" x14ac:dyDescent="0.25">
      <c r="A1516" s="84" t="s">
        <v>6454</v>
      </c>
      <c r="B1516" s="84" t="s">
        <v>619</v>
      </c>
      <c r="C1516" s="51" t="s">
        <v>3486</v>
      </c>
      <c r="D1516" s="72">
        <v>70443</v>
      </c>
      <c r="E1516" s="24">
        <v>36</v>
      </c>
      <c r="F1516" s="84" t="s">
        <v>5581</v>
      </c>
      <c r="G1516" s="141">
        <v>9169608</v>
      </c>
      <c r="H1516" s="51">
        <v>32.11</v>
      </c>
      <c r="I1516" s="51">
        <f t="shared" si="28"/>
        <v>0.89194444444444443</v>
      </c>
    </row>
    <row r="1517" spans="1:9" ht="26.4" x14ac:dyDescent="0.25">
      <c r="A1517" s="84" t="s">
        <v>6455</v>
      </c>
      <c r="B1517" s="84" t="s">
        <v>656</v>
      </c>
      <c r="C1517" s="51" t="s">
        <v>4332</v>
      </c>
      <c r="D1517" s="72">
        <v>16570</v>
      </c>
      <c r="E1517" s="24">
        <v>20</v>
      </c>
      <c r="F1517" s="84" t="s">
        <v>5446</v>
      </c>
      <c r="G1517" s="141">
        <v>8205070</v>
      </c>
      <c r="H1517" s="51">
        <v>17.45</v>
      </c>
      <c r="I1517" s="51">
        <f t="shared" si="28"/>
        <v>0.87249999999999994</v>
      </c>
    </row>
    <row r="1518" spans="1:9" ht="39.6" x14ac:dyDescent="0.25">
      <c r="A1518" s="84" t="s">
        <v>6456</v>
      </c>
      <c r="B1518" s="84" t="s">
        <v>646</v>
      </c>
      <c r="C1518" s="51" t="s">
        <v>3941</v>
      </c>
      <c r="D1518" s="72">
        <v>19103</v>
      </c>
      <c r="E1518" s="24">
        <v>720</v>
      </c>
      <c r="F1518" s="84" t="s">
        <v>5582</v>
      </c>
      <c r="G1518" s="141">
        <v>8163560</v>
      </c>
      <c r="H1518" s="51">
        <v>26.27</v>
      </c>
      <c r="I1518" s="51">
        <f t="shared" si="28"/>
        <v>3.6486111111111108E-2</v>
      </c>
    </row>
    <row r="1519" spans="1:9" ht="39.6" x14ac:dyDescent="0.25">
      <c r="A1519" s="84" t="s">
        <v>6457</v>
      </c>
      <c r="B1519" s="84" t="s">
        <v>1082</v>
      </c>
      <c r="C1519" s="51" t="s">
        <v>3896</v>
      </c>
      <c r="D1519" s="72">
        <v>41749</v>
      </c>
      <c r="E1519" s="24">
        <v>20</v>
      </c>
      <c r="F1519" s="84" t="s">
        <v>5174</v>
      </c>
      <c r="G1519" s="141">
        <v>8644512</v>
      </c>
      <c r="H1519" s="51">
        <v>55.82</v>
      </c>
      <c r="I1519" s="51">
        <f t="shared" si="28"/>
        <v>2.7909999999999999</v>
      </c>
    </row>
    <row r="1520" spans="1:9" ht="26.4" x14ac:dyDescent="0.25">
      <c r="A1520" s="84" t="s">
        <v>6458</v>
      </c>
      <c r="B1520" s="84" t="s">
        <v>823</v>
      </c>
      <c r="C1520" s="51" t="s">
        <v>4157</v>
      </c>
      <c r="D1520" s="72" t="s">
        <v>4177</v>
      </c>
      <c r="E1520" s="24">
        <v>6</v>
      </c>
      <c r="F1520" s="84" t="s">
        <v>5502</v>
      </c>
      <c r="G1520" s="141">
        <v>5997004</v>
      </c>
      <c r="H1520" s="51">
        <v>15.39</v>
      </c>
      <c r="I1520" s="51">
        <f t="shared" si="28"/>
        <v>2.5649999999999999</v>
      </c>
    </row>
    <row r="1521" spans="1:9" ht="39.6" x14ac:dyDescent="0.25">
      <c r="A1521" s="84" t="s">
        <v>6459</v>
      </c>
      <c r="B1521" s="84" t="s">
        <v>1251</v>
      </c>
      <c r="C1521" s="51" t="s">
        <v>3510</v>
      </c>
      <c r="D1521" s="72">
        <v>11054</v>
      </c>
      <c r="E1521" s="24">
        <v>104</v>
      </c>
      <c r="F1521" s="84" t="s">
        <v>5270</v>
      </c>
      <c r="G1521" s="141">
        <v>3778045</v>
      </c>
      <c r="H1521" s="51">
        <v>31.16</v>
      </c>
      <c r="I1521" s="51">
        <f t="shared" si="28"/>
        <v>0.29961538461538462</v>
      </c>
    </row>
    <row r="1522" spans="1:9" ht="39.6" x14ac:dyDescent="0.25">
      <c r="A1522" s="84" t="s">
        <v>6460</v>
      </c>
      <c r="B1522" s="84" t="s">
        <v>1254</v>
      </c>
      <c r="C1522" s="51" t="s">
        <v>4281</v>
      </c>
      <c r="D1522" s="72">
        <v>44395</v>
      </c>
      <c r="E1522" s="24">
        <v>64</v>
      </c>
      <c r="F1522" s="84" t="s">
        <v>5256</v>
      </c>
      <c r="G1522" s="141">
        <v>3778014</v>
      </c>
      <c r="H1522" s="51">
        <v>28.9</v>
      </c>
      <c r="I1522" s="51">
        <f t="shared" si="28"/>
        <v>0.45156249999999998</v>
      </c>
    </row>
    <row r="1523" spans="1:9" ht="39.6" x14ac:dyDescent="0.25">
      <c r="A1523" s="84" t="s">
        <v>6461</v>
      </c>
      <c r="B1523" s="84" t="s">
        <v>1255</v>
      </c>
      <c r="C1523" s="51" t="s">
        <v>3908</v>
      </c>
      <c r="D1523" s="72">
        <v>323</v>
      </c>
      <c r="E1523" s="24">
        <v>72</v>
      </c>
      <c r="F1523" s="84" t="s">
        <v>5176</v>
      </c>
      <c r="G1523" s="141">
        <v>9130002</v>
      </c>
      <c r="H1523" s="51">
        <v>17.64</v>
      </c>
      <c r="I1523" s="51">
        <f t="shared" si="28"/>
        <v>0.245</v>
      </c>
    </row>
    <row r="1524" spans="1:9" ht="39.6" x14ac:dyDescent="0.25">
      <c r="A1524" s="84" t="s">
        <v>6462</v>
      </c>
      <c r="B1524" s="84" t="s">
        <v>1255</v>
      </c>
      <c r="C1524" s="51" t="s">
        <v>4333</v>
      </c>
      <c r="D1524" s="72">
        <v>69</v>
      </c>
      <c r="E1524" s="24">
        <v>72</v>
      </c>
      <c r="F1524" s="84" t="s">
        <v>5307</v>
      </c>
      <c r="G1524" s="141">
        <v>38403</v>
      </c>
      <c r="H1524" s="51">
        <v>16.38</v>
      </c>
      <c r="I1524" s="51">
        <f t="shared" si="28"/>
        <v>0.22749999999999998</v>
      </c>
    </row>
    <row r="1525" spans="1:9" ht="26.4" x14ac:dyDescent="0.25">
      <c r="A1525" s="84" t="s">
        <v>6463</v>
      </c>
      <c r="B1525" s="84" t="s">
        <v>868</v>
      </c>
      <c r="C1525" s="51" t="s">
        <v>4334</v>
      </c>
      <c r="D1525" s="72">
        <v>53328</v>
      </c>
      <c r="E1525" s="24">
        <v>6</v>
      </c>
      <c r="F1525" s="84" t="s">
        <v>5369</v>
      </c>
      <c r="G1525" s="141">
        <v>1447585</v>
      </c>
      <c r="H1525" s="51">
        <v>22.23</v>
      </c>
      <c r="I1525" s="51">
        <f t="shared" si="28"/>
        <v>3.7050000000000001</v>
      </c>
    </row>
    <row r="1526" spans="1:9" x14ac:dyDescent="0.25">
      <c r="A1526" s="84" t="s">
        <v>6464</v>
      </c>
      <c r="B1526" s="84" t="s">
        <v>869</v>
      </c>
      <c r="C1526" s="51" t="s">
        <v>4334</v>
      </c>
      <c r="D1526" s="72">
        <v>84244</v>
      </c>
      <c r="E1526" s="24">
        <v>6</v>
      </c>
      <c r="F1526" s="84" t="s">
        <v>5369</v>
      </c>
      <c r="G1526" s="141">
        <v>1947200</v>
      </c>
      <c r="H1526" s="51">
        <v>27.22</v>
      </c>
      <c r="I1526" s="51">
        <f t="shared" si="28"/>
        <v>4.5366666666666662</v>
      </c>
    </row>
    <row r="1527" spans="1:9" ht="26.4" x14ac:dyDescent="0.25">
      <c r="A1527" s="84" t="s">
        <v>6465</v>
      </c>
      <c r="B1527" s="84" t="s">
        <v>509</v>
      </c>
      <c r="C1527" s="51" t="s">
        <v>3484</v>
      </c>
      <c r="D1527" s="72">
        <v>140</v>
      </c>
      <c r="E1527" s="24">
        <v>24</v>
      </c>
      <c r="F1527" s="84" t="s">
        <v>5307</v>
      </c>
      <c r="G1527" s="141">
        <v>9283540</v>
      </c>
      <c r="H1527" s="51">
        <v>24.15</v>
      </c>
      <c r="I1527" s="51">
        <f t="shared" si="28"/>
        <v>1.0062499999999999</v>
      </c>
    </row>
    <row r="1528" spans="1:9" ht="26.4" x14ac:dyDescent="0.25">
      <c r="A1528" s="84" t="s">
        <v>6466</v>
      </c>
      <c r="B1528" s="84" t="s">
        <v>630</v>
      </c>
      <c r="C1528" s="51" t="s">
        <v>4335</v>
      </c>
      <c r="D1528" s="72">
        <v>43706</v>
      </c>
      <c r="E1528" s="24">
        <v>6</v>
      </c>
      <c r="F1528" s="84" t="s">
        <v>5289</v>
      </c>
      <c r="G1528" s="141">
        <v>2250080</v>
      </c>
      <c r="H1528" s="51">
        <v>45.99</v>
      </c>
      <c r="I1528" s="51">
        <f t="shared" si="28"/>
        <v>7.665</v>
      </c>
    </row>
    <row r="1529" spans="1:9" ht="26.4" x14ac:dyDescent="0.25">
      <c r="A1529" s="84" t="s">
        <v>6467</v>
      </c>
      <c r="B1529" s="84" t="s">
        <v>579</v>
      </c>
      <c r="C1529" s="51" t="s">
        <v>4247</v>
      </c>
      <c r="D1529" s="72">
        <v>139</v>
      </c>
      <c r="E1529" s="24">
        <v>6</v>
      </c>
      <c r="F1529" s="84" t="s">
        <v>5527</v>
      </c>
      <c r="G1529" s="141">
        <v>4780577</v>
      </c>
      <c r="H1529" s="51">
        <v>46.44</v>
      </c>
      <c r="I1529" s="51">
        <f t="shared" si="28"/>
        <v>7.7399999999999993</v>
      </c>
    </row>
    <row r="1530" spans="1:9" ht="26.4" x14ac:dyDescent="0.25">
      <c r="A1530" s="84" t="s">
        <v>6468</v>
      </c>
      <c r="B1530" s="84" t="s">
        <v>665</v>
      </c>
      <c r="C1530" s="51" t="s">
        <v>4336</v>
      </c>
      <c r="D1530" s="72">
        <v>1232</v>
      </c>
      <c r="E1530" s="24">
        <v>48</v>
      </c>
      <c r="F1530" s="84" t="s">
        <v>5334</v>
      </c>
      <c r="G1530" s="141">
        <v>9461138</v>
      </c>
      <c r="H1530" s="51">
        <v>32.53</v>
      </c>
      <c r="I1530" s="51">
        <f t="shared" si="28"/>
        <v>0.67770833333333336</v>
      </c>
    </row>
    <row r="1531" spans="1:9" ht="26.4" x14ac:dyDescent="0.25">
      <c r="A1531" s="84" t="s">
        <v>6469</v>
      </c>
      <c r="B1531" s="84" t="s">
        <v>664</v>
      </c>
      <c r="C1531" s="51" t="s">
        <v>4336</v>
      </c>
      <c r="D1531" s="72">
        <v>1231</v>
      </c>
      <c r="E1531" s="24">
        <v>48</v>
      </c>
      <c r="F1531" s="84" t="s">
        <v>5334</v>
      </c>
      <c r="G1531" s="141">
        <v>9461088</v>
      </c>
      <c r="H1531" s="51">
        <v>32.53</v>
      </c>
      <c r="I1531" s="51">
        <f t="shared" si="28"/>
        <v>0.67770833333333336</v>
      </c>
    </row>
    <row r="1532" spans="1:9" ht="39.6" x14ac:dyDescent="0.25">
      <c r="A1532" s="84" t="s">
        <v>6470</v>
      </c>
      <c r="B1532" s="84" t="s">
        <v>1275</v>
      </c>
      <c r="C1532" s="51" t="s">
        <v>4337</v>
      </c>
      <c r="D1532" s="72">
        <v>15023</v>
      </c>
      <c r="E1532" s="24">
        <v>168</v>
      </c>
      <c r="F1532" s="84" t="s">
        <v>5583</v>
      </c>
      <c r="G1532" s="141">
        <v>0</v>
      </c>
      <c r="H1532" s="51">
        <v>21.85</v>
      </c>
      <c r="I1532" s="51">
        <f t="shared" si="28"/>
        <v>0.13005952380952382</v>
      </c>
    </row>
    <row r="1533" spans="1:9" x14ac:dyDescent="0.25">
      <c r="A1533" s="84" t="s">
        <v>6471</v>
      </c>
      <c r="B1533" s="84" t="s">
        <v>662</v>
      </c>
      <c r="C1533" s="51" t="s">
        <v>4338</v>
      </c>
      <c r="D1533" s="72">
        <v>9794</v>
      </c>
      <c r="E1533" s="24">
        <v>144</v>
      </c>
      <c r="F1533" s="84" t="s">
        <v>5298</v>
      </c>
      <c r="G1533" s="141">
        <v>4559705</v>
      </c>
      <c r="H1533" s="51">
        <v>41.42</v>
      </c>
      <c r="I1533" s="51">
        <f t="shared" si="28"/>
        <v>0.28763888888888889</v>
      </c>
    </row>
    <row r="1534" spans="1:9" ht="184.8" x14ac:dyDescent="0.25">
      <c r="A1534" s="84" t="s">
        <v>6472</v>
      </c>
      <c r="B1534" s="84" t="s">
        <v>2640</v>
      </c>
      <c r="C1534" s="51" t="s">
        <v>3873</v>
      </c>
      <c r="D1534" s="72">
        <v>69202</v>
      </c>
      <c r="E1534" s="24">
        <v>70</v>
      </c>
      <c r="F1534" s="84" t="s">
        <v>5458</v>
      </c>
      <c r="G1534" s="141">
        <v>8991113</v>
      </c>
      <c r="H1534" s="51">
        <v>46.2</v>
      </c>
      <c r="I1534" s="51">
        <f t="shared" si="28"/>
        <v>0.66</v>
      </c>
    </row>
    <row r="1535" spans="1:9" ht="26.4" x14ac:dyDescent="0.25">
      <c r="A1535" s="84" t="s">
        <v>6473</v>
      </c>
      <c r="B1535" s="84" t="s">
        <v>581</v>
      </c>
      <c r="C1535" s="51" t="s">
        <v>3873</v>
      </c>
      <c r="D1535" s="72">
        <v>69737</v>
      </c>
      <c r="E1535" s="24">
        <v>250</v>
      </c>
      <c r="F1535" s="84" t="s">
        <v>5175</v>
      </c>
      <c r="G1535" s="141">
        <v>9187394</v>
      </c>
      <c r="H1535" s="51">
        <v>13.57</v>
      </c>
      <c r="I1535" s="51">
        <f t="shared" si="28"/>
        <v>5.4280000000000002E-2</v>
      </c>
    </row>
    <row r="1536" spans="1:9" ht="26.4" x14ac:dyDescent="0.25">
      <c r="A1536" s="84" t="s">
        <v>6474</v>
      </c>
      <c r="B1536" s="84" t="s">
        <v>614</v>
      </c>
      <c r="C1536" s="51" t="s">
        <v>3482</v>
      </c>
      <c r="D1536" s="72">
        <v>300151</v>
      </c>
      <c r="E1536" s="24">
        <v>150</v>
      </c>
      <c r="F1536" s="84" t="s">
        <v>5584</v>
      </c>
      <c r="G1536" s="141">
        <v>3736536</v>
      </c>
      <c r="H1536" s="51">
        <v>17.62</v>
      </c>
      <c r="I1536" s="51">
        <f t="shared" si="28"/>
        <v>0.11746666666666668</v>
      </c>
    </row>
    <row r="1537" spans="1:9" ht="39.6" x14ac:dyDescent="0.25">
      <c r="A1537" s="84" t="s">
        <v>6475</v>
      </c>
      <c r="B1537" s="84" t="s">
        <v>1285</v>
      </c>
      <c r="C1537" s="51" t="s">
        <v>3482</v>
      </c>
      <c r="D1537" s="72">
        <v>308151</v>
      </c>
      <c r="E1537" s="24">
        <v>150</v>
      </c>
      <c r="F1537" s="84" t="s">
        <v>5420</v>
      </c>
      <c r="G1537" s="141">
        <v>3739856</v>
      </c>
      <c r="H1537" s="51">
        <v>17.62</v>
      </c>
      <c r="I1537" s="51">
        <f t="shared" si="28"/>
        <v>0.11746666666666668</v>
      </c>
    </row>
    <row r="1538" spans="1:9" x14ac:dyDescent="0.25">
      <c r="A1538" s="84" t="s">
        <v>6476</v>
      </c>
      <c r="B1538" s="84" t="s">
        <v>661</v>
      </c>
      <c r="C1538" s="51" t="s">
        <v>3482</v>
      </c>
      <c r="D1538" s="72">
        <v>551150</v>
      </c>
      <c r="E1538" s="24">
        <v>150</v>
      </c>
      <c r="F1538" s="84" t="s">
        <v>5270</v>
      </c>
      <c r="G1538" s="141">
        <v>3736537</v>
      </c>
      <c r="H1538" s="51">
        <v>24.45</v>
      </c>
      <c r="I1538" s="51">
        <f t="shared" si="28"/>
        <v>0.16300000000000001</v>
      </c>
    </row>
    <row r="1539" spans="1:9" x14ac:dyDescent="0.25">
      <c r="A1539" s="84" t="s">
        <v>6477</v>
      </c>
      <c r="B1539" s="84" t="s">
        <v>556</v>
      </c>
      <c r="C1539" s="51" t="s">
        <v>3482</v>
      </c>
      <c r="D1539" s="72">
        <v>524150</v>
      </c>
      <c r="E1539" s="24">
        <v>150</v>
      </c>
      <c r="F1539" s="84" t="s">
        <v>5270</v>
      </c>
      <c r="G1539" s="141">
        <v>3736538</v>
      </c>
      <c r="H1539" s="51">
        <v>23.66</v>
      </c>
      <c r="I1539" s="51">
        <f t="shared" si="28"/>
        <v>0.15773333333333334</v>
      </c>
    </row>
    <row r="1540" spans="1:9" ht="26.4" x14ac:dyDescent="0.25">
      <c r="A1540" s="84" t="s">
        <v>6478</v>
      </c>
      <c r="B1540" s="84" t="s">
        <v>633</v>
      </c>
      <c r="C1540" s="51" t="s">
        <v>475</v>
      </c>
      <c r="D1540" s="72">
        <v>10575</v>
      </c>
      <c r="E1540" s="24">
        <v>6</v>
      </c>
      <c r="F1540" s="84" t="s">
        <v>5483</v>
      </c>
      <c r="G1540" s="141">
        <v>3445698</v>
      </c>
      <c r="H1540" s="51">
        <v>13.5</v>
      </c>
      <c r="I1540" s="51">
        <f t="shared" si="28"/>
        <v>2.25</v>
      </c>
    </row>
    <row r="1541" spans="1:9" ht="26.4" x14ac:dyDescent="0.25">
      <c r="A1541" s="84" t="s">
        <v>6479</v>
      </c>
      <c r="B1541" s="84" t="s">
        <v>517</v>
      </c>
      <c r="C1541" s="51" t="s">
        <v>4339</v>
      </c>
      <c r="D1541" s="72">
        <v>21038</v>
      </c>
      <c r="E1541" s="24">
        <v>72</v>
      </c>
      <c r="F1541" s="84" t="s">
        <v>5181</v>
      </c>
      <c r="G1541" s="141">
        <v>81075</v>
      </c>
      <c r="H1541" s="51">
        <v>19.53</v>
      </c>
      <c r="I1541" s="51">
        <f t="shared" si="28"/>
        <v>0.27124999999999999</v>
      </c>
    </row>
    <row r="1542" spans="1:9" ht="26.4" x14ac:dyDescent="0.25">
      <c r="A1542" s="84" t="s">
        <v>6480</v>
      </c>
      <c r="B1542" s="84" t="s">
        <v>774</v>
      </c>
      <c r="C1542" s="51" t="s">
        <v>4340</v>
      </c>
      <c r="D1542" s="72">
        <v>7165</v>
      </c>
      <c r="E1542" s="24">
        <v>6</v>
      </c>
      <c r="F1542" s="84" t="s">
        <v>5585</v>
      </c>
      <c r="G1542" s="141">
        <v>9360002</v>
      </c>
      <c r="H1542" s="51">
        <v>47.05</v>
      </c>
      <c r="I1542" s="51">
        <f t="shared" si="28"/>
        <v>7.8416666666666659</v>
      </c>
    </row>
    <row r="1543" spans="1:9" ht="26.4" x14ac:dyDescent="0.25">
      <c r="A1543" s="84" t="s">
        <v>6481</v>
      </c>
      <c r="B1543" s="84" t="s">
        <v>613</v>
      </c>
      <c r="C1543" s="51" t="s">
        <v>114</v>
      </c>
      <c r="D1543" s="72">
        <v>1666</v>
      </c>
      <c r="E1543" s="24">
        <v>500</v>
      </c>
      <c r="F1543" s="84" t="s">
        <v>5422</v>
      </c>
      <c r="G1543" s="141">
        <v>3741774</v>
      </c>
      <c r="H1543" s="51">
        <v>13.82</v>
      </c>
      <c r="I1543" s="51">
        <f t="shared" si="28"/>
        <v>2.7640000000000001E-2</v>
      </c>
    </row>
    <row r="1544" spans="1:9" ht="26.4" x14ac:dyDescent="0.25">
      <c r="A1544" s="84" t="s">
        <v>6482</v>
      </c>
      <c r="B1544" s="84" t="s">
        <v>611</v>
      </c>
      <c r="C1544" s="51" t="s">
        <v>114</v>
      </c>
      <c r="D1544" s="72">
        <v>1676</v>
      </c>
      <c r="E1544" s="24">
        <v>150</v>
      </c>
      <c r="F1544" s="84" t="s">
        <v>5586</v>
      </c>
      <c r="G1544" s="141">
        <v>20587</v>
      </c>
      <c r="H1544" s="51">
        <v>17.41</v>
      </c>
      <c r="I1544" s="51">
        <f t="shared" si="28"/>
        <v>0.11606666666666667</v>
      </c>
    </row>
    <row r="1545" spans="1:9" ht="26.4" x14ac:dyDescent="0.25">
      <c r="A1545" s="84" t="s">
        <v>6483</v>
      </c>
      <c r="B1545" s="84" t="s">
        <v>612</v>
      </c>
      <c r="C1545" s="51" t="s">
        <v>114</v>
      </c>
      <c r="D1545" s="72">
        <v>91</v>
      </c>
      <c r="E1545" s="24">
        <v>48</v>
      </c>
      <c r="F1545" s="84" t="s">
        <v>5270</v>
      </c>
      <c r="G1545" s="141">
        <v>3731114</v>
      </c>
      <c r="H1545" s="51">
        <v>14.98</v>
      </c>
      <c r="I1545" s="51">
        <f t="shared" si="28"/>
        <v>0.31208333333333332</v>
      </c>
    </row>
    <row r="1546" spans="1:9" x14ac:dyDescent="0.25">
      <c r="A1546" s="84" t="s">
        <v>6484</v>
      </c>
      <c r="B1546" s="84" t="s">
        <v>1057</v>
      </c>
      <c r="C1546" s="51" t="s">
        <v>4239</v>
      </c>
      <c r="D1546" s="72">
        <v>63117</v>
      </c>
      <c r="E1546" s="24">
        <v>8</v>
      </c>
      <c r="F1546" s="84" t="s">
        <v>5397</v>
      </c>
      <c r="G1546" s="141">
        <v>9000020</v>
      </c>
      <c r="H1546" s="51">
        <v>10.49</v>
      </c>
      <c r="I1546" s="51">
        <f t="shared" si="28"/>
        <v>1.31125</v>
      </c>
    </row>
    <row r="1547" spans="1:9" ht="26.4" x14ac:dyDescent="0.25">
      <c r="A1547" s="84" t="s">
        <v>6485</v>
      </c>
      <c r="B1547" s="84" t="s">
        <v>639</v>
      </c>
      <c r="C1547" s="51" t="s">
        <v>4239</v>
      </c>
      <c r="D1547" s="72">
        <v>63071</v>
      </c>
      <c r="E1547" s="24">
        <v>8</v>
      </c>
      <c r="F1547" s="84" t="s">
        <v>5397</v>
      </c>
      <c r="G1547" s="141">
        <v>9000017</v>
      </c>
      <c r="H1547" s="51">
        <v>10.49</v>
      </c>
      <c r="I1547" s="51">
        <f t="shared" si="28"/>
        <v>1.31125</v>
      </c>
    </row>
    <row r="1548" spans="1:9" x14ac:dyDescent="0.25">
      <c r="A1548" s="84" t="s">
        <v>6486</v>
      </c>
      <c r="B1548" s="84" t="s">
        <v>1058</v>
      </c>
      <c r="C1548" s="51" t="s">
        <v>4239</v>
      </c>
      <c r="D1548" s="72">
        <v>63072</v>
      </c>
      <c r="E1548" s="24">
        <v>8</v>
      </c>
      <c r="F1548" s="84" t="s">
        <v>5397</v>
      </c>
      <c r="G1548" s="141">
        <v>9000018</v>
      </c>
      <c r="H1548" s="51">
        <v>10.49</v>
      </c>
      <c r="I1548" s="51">
        <f t="shared" si="28"/>
        <v>1.31125</v>
      </c>
    </row>
    <row r="1549" spans="1:9" x14ac:dyDescent="0.25">
      <c r="A1549" s="84" t="s">
        <v>6487</v>
      </c>
      <c r="B1549" s="84" t="s">
        <v>505</v>
      </c>
      <c r="C1549" s="51" t="s">
        <v>4341</v>
      </c>
      <c r="D1549" s="72">
        <v>40100</v>
      </c>
      <c r="E1549" s="24">
        <v>6</v>
      </c>
      <c r="F1549" s="84" t="s">
        <v>4389</v>
      </c>
      <c r="G1549" s="141">
        <v>1139854</v>
      </c>
      <c r="H1549" s="51">
        <v>12.8</v>
      </c>
      <c r="I1549" s="51">
        <f t="shared" si="28"/>
        <v>2.1333333333333333</v>
      </c>
    </row>
    <row r="1550" spans="1:9" ht="39.6" x14ac:dyDescent="0.25">
      <c r="A1550" s="84" t="s">
        <v>6488</v>
      </c>
      <c r="B1550" s="84" t="s">
        <v>596</v>
      </c>
      <c r="C1550" s="51" t="s">
        <v>4342</v>
      </c>
      <c r="D1550" s="72">
        <v>35080</v>
      </c>
      <c r="E1550" s="24">
        <v>180</v>
      </c>
      <c r="F1550" s="84" t="s">
        <v>5587</v>
      </c>
      <c r="G1550" s="141">
        <v>8261281</v>
      </c>
      <c r="H1550" s="51">
        <v>11.99</v>
      </c>
      <c r="I1550" s="51">
        <f t="shared" si="28"/>
        <v>6.6611111111111107E-2</v>
      </c>
    </row>
    <row r="1551" spans="1:9" ht="26.4" x14ac:dyDescent="0.25">
      <c r="A1551" s="84" t="s">
        <v>6489</v>
      </c>
      <c r="B1551" s="84" t="s">
        <v>594</v>
      </c>
      <c r="C1551" s="51" t="s">
        <v>4342</v>
      </c>
      <c r="D1551" s="72" t="s">
        <v>4343</v>
      </c>
      <c r="E1551" s="24">
        <v>180</v>
      </c>
      <c r="F1551" s="84" t="s">
        <v>5587</v>
      </c>
      <c r="G1551" s="141">
        <v>8261240</v>
      </c>
      <c r="H1551" s="51">
        <v>11.99</v>
      </c>
      <c r="I1551" s="51">
        <f t="shared" si="28"/>
        <v>6.6611111111111107E-2</v>
      </c>
    </row>
    <row r="1552" spans="1:9" ht="26.4" x14ac:dyDescent="0.25">
      <c r="A1552" s="84" t="s">
        <v>6490</v>
      </c>
      <c r="B1552" s="84" t="s">
        <v>595</v>
      </c>
      <c r="C1552" s="51" t="s">
        <v>4342</v>
      </c>
      <c r="D1552" s="72" t="s">
        <v>4344</v>
      </c>
      <c r="E1552" s="24">
        <v>180</v>
      </c>
      <c r="F1552" s="84" t="s">
        <v>5587</v>
      </c>
      <c r="G1552" s="141">
        <v>8261273</v>
      </c>
      <c r="H1552" s="51">
        <v>11.99</v>
      </c>
      <c r="I1552" s="51">
        <f t="shared" si="28"/>
        <v>6.6611111111111107E-2</v>
      </c>
    </row>
    <row r="1553" spans="1:9" ht="26.4" x14ac:dyDescent="0.25">
      <c r="A1553" s="84" t="s">
        <v>6491</v>
      </c>
      <c r="B1553" s="84" t="s">
        <v>593</v>
      </c>
      <c r="C1553" s="51" t="s">
        <v>4342</v>
      </c>
      <c r="D1553" s="72" t="s">
        <v>4345</v>
      </c>
      <c r="E1553" s="24">
        <v>360</v>
      </c>
      <c r="F1553" s="84" t="s">
        <v>5587</v>
      </c>
      <c r="G1553" s="141">
        <v>8261232</v>
      </c>
      <c r="H1553" s="51">
        <v>17.88</v>
      </c>
      <c r="I1553" s="51">
        <f t="shared" si="28"/>
        <v>4.9666666666666665E-2</v>
      </c>
    </row>
    <row r="1554" spans="1:9" x14ac:dyDescent="0.25">
      <c r="A1554" s="84" t="s">
        <v>6492</v>
      </c>
      <c r="B1554" s="84" t="s">
        <v>503</v>
      </c>
      <c r="C1554" s="51" t="s">
        <v>4342</v>
      </c>
      <c r="D1554" s="72">
        <v>6827432228</v>
      </c>
      <c r="E1554" s="24">
        <v>48</v>
      </c>
      <c r="F1554" s="84" t="s">
        <v>5588</v>
      </c>
      <c r="G1554" s="141">
        <v>52662</v>
      </c>
      <c r="H1554" s="51">
        <v>7.39</v>
      </c>
      <c r="I1554" s="51">
        <f t="shared" si="28"/>
        <v>0.15395833333333334</v>
      </c>
    </row>
    <row r="1555" spans="1:9" ht="26.4" x14ac:dyDescent="0.25">
      <c r="A1555" s="84" t="s">
        <v>6493</v>
      </c>
      <c r="B1555" s="84" t="s">
        <v>815</v>
      </c>
      <c r="C1555" s="51" t="s">
        <v>3944</v>
      </c>
      <c r="D1555" s="72">
        <v>85215</v>
      </c>
      <c r="E1555" s="24">
        <v>500</v>
      </c>
      <c r="F1555" s="84" t="s">
        <v>5342</v>
      </c>
      <c r="G1555" s="141">
        <v>8681126</v>
      </c>
      <c r="H1555" s="51">
        <v>19.579999999999998</v>
      </c>
      <c r="I1555" s="51">
        <f t="shared" si="28"/>
        <v>3.9159999999999993E-2</v>
      </c>
    </row>
    <row r="1556" spans="1:9" ht="39.6" x14ac:dyDescent="0.25">
      <c r="A1556" s="84" t="s">
        <v>6494</v>
      </c>
      <c r="B1556" s="84" t="s">
        <v>941</v>
      </c>
      <c r="C1556" s="51" t="s">
        <v>4346</v>
      </c>
      <c r="D1556" s="72">
        <v>23446</v>
      </c>
      <c r="E1556" s="24">
        <v>200</v>
      </c>
      <c r="F1556" s="84" t="s">
        <v>5317</v>
      </c>
      <c r="G1556" s="141">
        <v>1270135</v>
      </c>
      <c r="H1556" s="51">
        <v>41.39</v>
      </c>
      <c r="I1556" s="51">
        <f t="shared" si="28"/>
        <v>0.20695</v>
      </c>
    </row>
    <row r="1557" spans="1:9" ht="39.6" x14ac:dyDescent="0.25">
      <c r="A1557" s="84" t="s">
        <v>6495</v>
      </c>
      <c r="B1557" s="84" t="s">
        <v>942</v>
      </c>
      <c r="C1557" s="51" t="s">
        <v>4346</v>
      </c>
      <c r="D1557" s="72">
        <v>23445</v>
      </c>
      <c r="E1557" s="24">
        <v>200</v>
      </c>
      <c r="F1557" s="84" t="s">
        <v>5317</v>
      </c>
      <c r="G1557" s="141">
        <v>1270137</v>
      </c>
      <c r="H1557" s="51">
        <v>41.39</v>
      </c>
      <c r="I1557" s="51">
        <f t="shared" si="28"/>
        <v>0.20695</v>
      </c>
    </row>
    <row r="1558" spans="1:9" ht="26.4" x14ac:dyDescent="0.25">
      <c r="A1558" s="84" t="s">
        <v>6496</v>
      </c>
      <c r="B1558" s="84" t="s">
        <v>822</v>
      </c>
      <c r="C1558" s="51" t="s">
        <v>4347</v>
      </c>
      <c r="D1558" s="72">
        <v>73620</v>
      </c>
      <c r="E1558" s="24">
        <v>1</v>
      </c>
      <c r="F1558" s="84" t="s">
        <v>4389</v>
      </c>
      <c r="G1558" s="141">
        <v>4707022</v>
      </c>
      <c r="H1558" s="51">
        <v>11</v>
      </c>
      <c r="I1558" s="51">
        <f t="shared" si="28"/>
        <v>11</v>
      </c>
    </row>
    <row r="1559" spans="1:9" x14ac:dyDescent="0.25">
      <c r="A1559" s="84" t="s">
        <v>6497</v>
      </c>
      <c r="B1559" s="84" t="s">
        <v>628</v>
      </c>
      <c r="C1559" s="51" t="s">
        <v>3502</v>
      </c>
      <c r="D1559" s="72">
        <v>47580</v>
      </c>
      <c r="E1559" s="24">
        <v>30</v>
      </c>
      <c r="F1559" s="84" t="s">
        <v>5261</v>
      </c>
      <c r="G1559" s="141">
        <v>9090081</v>
      </c>
      <c r="H1559" s="51">
        <v>54.8</v>
      </c>
      <c r="I1559" s="51">
        <f t="shared" si="28"/>
        <v>1.8266666666666667</v>
      </c>
    </row>
    <row r="1560" spans="1:9" ht="26.4" x14ac:dyDescent="0.25">
      <c r="A1560" s="84" t="s">
        <v>6498</v>
      </c>
      <c r="B1560" s="84" t="s">
        <v>858</v>
      </c>
      <c r="C1560" s="51" t="s">
        <v>3502</v>
      </c>
      <c r="D1560" s="72">
        <v>47388</v>
      </c>
      <c r="E1560" s="24">
        <v>20</v>
      </c>
      <c r="F1560" s="84" t="s">
        <v>5296</v>
      </c>
      <c r="G1560" s="141">
        <v>9095192</v>
      </c>
      <c r="H1560" s="51">
        <v>17.62</v>
      </c>
      <c r="I1560" s="51">
        <f t="shared" si="28"/>
        <v>0.88100000000000001</v>
      </c>
    </row>
    <row r="1561" spans="1:9" ht="26.4" x14ac:dyDescent="0.25">
      <c r="A1561" s="84" t="s">
        <v>6499</v>
      </c>
      <c r="B1561" s="84" t="s">
        <v>1065</v>
      </c>
      <c r="C1561" s="51" t="s">
        <v>2506</v>
      </c>
      <c r="D1561" s="72">
        <v>775126</v>
      </c>
      <c r="E1561" s="24">
        <v>6</v>
      </c>
      <c r="F1561" s="84" t="s">
        <v>5262</v>
      </c>
      <c r="G1561" s="141">
        <v>432520</v>
      </c>
      <c r="H1561" s="51">
        <v>31.21</v>
      </c>
      <c r="I1561" s="51">
        <f t="shared" si="28"/>
        <v>5.2016666666666671</v>
      </c>
    </row>
    <row r="1562" spans="1:9" ht="26.4" x14ac:dyDescent="0.25">
      <c r="A1562" s="84" t="s">
        <v>6500</v>
      </c>
      <c r="B1562" s="84" t="s">
        <v>518</v>
      </c>
      <c r="C1562" s="51" t="s">
        <v>2505</v>
      </c>
      <c r="D1562" s="72">
        <v>82606</v>
      </c>
      <c r="E1562" s="24">
        <v>6</v>
      </c>
      <c r="F1562" s="84" t="s">
        <v>5262</v>
      </c>
      <c r="G1562" s="141">
        <v>480145</v>
      </c>
      <c r="H1562" s="51">
        <v>44.75</v>
      </c>
      <c r="I1562" s="51">
        <f t="shared" si="28"/>
        <v>7.458333333333333</v>
      </c>
    </row>
    <row r="1563" spans="1:9" ht="26.4" x14ac:dyDescent="0.25">
      <c r="A1563" s="84" t="s">
        <v>6501</v>
      </c>
      <c r="B1563" s="84" t="s">
        <v>625</v>
      </c>
      <c r="C1563" s="51" t="s">
        <v>2506</v>
      </c>
      <c r="D1563" s="72">
        <v>5301</v>
      </c>
      <c r="E1563" s="24">
        <v>1</v>
      </c>
      <c r="F1563" s="84" t="s">
        <v>5490</v>
      </c>
      <c r="G1563" s="141">
        <v>35681</v>
      </c>
      <c r="H1563" s="51">
        <v>3.07</v>
      </c>
      <c r="I1563" s="51">
        <f t="shared" si="28"/>
        <v>3.07</v>
      </c>
    </row>
    <row r="1564" spans="1:9" ht="26.4" x14ac:dyDescent="0.25">
      <c r="A1564" s="84" t="s">
        <v>6502</v>
      </c>
      <c r="B1564" s="84" t="s">
        <v>571</v>
      </c>
      <c r="C1564" s="51" t="s">
        <v>4348</v>
      </c>
      <c r="D1564" s="72">
        <v>76013</v>
      </c>
      <c r="E1564" s="24">
        <v>200</v>
      </c>
      <c r="F1564" s="84" t="s">
        <v>5589</v>
      </c>
      <c r="G1564" s="141">
        <v>3322472</v>
      </c>
      <c r="H1564" s="51">
        <v>8.5299999999999994</v>
      </c>
      <c r="I1564" s="51">
        <f t="shared" ref="I1564:I1627" si="29">H1564/$E1564</f>
        <v>4.2649999999999993E-2</v>
      </c>
    </row>
    <row r="1565" spans="1:9" ht="39.6" x14ac:dyDescent="0.25">
      <c r="A1565" s="84" t="s">
        <v>6503</v>
      </c>
      <c r="B1565" s="84" t="s">
        <v>1456</v>
      </c>
      <c r="C1565" s="51" t="s">
        <v>3514</v>
      </c>
      <c r="D1565" s="72">
        <v>13539</v>
      </c>
      <c r="E1565" s="24">
        <v>72</v>
      </c>
      <c r="F1565" s="84" t="s">
        <v>5590</v>
      </c>
      <c r="G1565" s="141">
        <v>3732179</v>
      </c>
      <c r="H1565" s="51">
        <v>17.63</v>
      </c>
      <c r="I1565" s="51">
        <f t="shared" si="29"/>
        <v>0.24486111111111108</v>
      </c>
    </row>
    <row r="1566" spans="1:9" ht="39.6" x14ac:dyDescent="0.25">
      <c r="A1566" s="84" t="s">
        <v>6504</v>
      </c>
      <c r="B1566" s="84" t="s">
        <v>1457</v>
      </c>
      <c r="C1566" s="51" t="s">
        <v>3514</v>
      </c>
      <c r="D1566" s="72">
        <v>19933</v>
      </c>
      <c r="E1566" s="24">
        <v>120</v>
      </c>
      <c r="F1566" s="84" t="s">
        <v>5193</v>
      </c>
      <c r="G1566" s="141">
        <v>8868124</v>
      </c>
      <c r="H1566" s="51">
        <v>26.64</v>
      </c>
      <c r="I1566" s="51">
        <f t="shared" si="29"/>
        <v>0.222</v>
      </c>
    </row>
    <row r="1567" spans="1:9" ht="39.6" x14ac:dyDescent="0.25">
      <c r="A1567" s="84" t="s">
        <v>6505</v>
      </c>
      <c r="B1567" s="84" t="s">
        <v>1458</v>
      </c>
      <c r="C1567" s="51" t="s">
        <v>3514</v>
      </c>
      <c r="D1567" s="72">
        <v>19934</v>
      </c>
      <c r="E1567" s="24">
        <v>120</v>
      </c>
      <c r="F1567" s="84" t="s">
        <v>5193</v>
      </c>
      <c r="G1567" s="141">
        <v>8868123</v>
      </c>
      <c r="H1567" s="51">
        <v>26.88</v>
      </c>
      <c r="I1567" s="51">
        <f t="shared" si="29"/>
        <v>0.224</v>
      </c>
    </row>
    <row r="1568" spans="1:9" ht="39.6" x14ac:dyDescent="0.25">
      <c r="A1568" s="84" t="s">
        <v>6506</v>
      </c>
      <c r="B1568" s="84" t="s">
        <v>1459</v>
      </c>
      <c r="C1568" s="51" t="s">
        <v>3514</v>
      </c>
      <c r="D1568" s="72">
        <v>15263</v>
      </c>
      <c r="E1568" s="24">
        <v>300</v>
      </c>
      <c r="F1568" s="84" t="s">
        <v>5431</v>
      </c>
      <c r="G1568" s="141">
        <v>3735107</v>
      </c>
      <c r="H1568" s="51">
        <v>40.119999999999997</v>
      </c>
      <c r="I1568" s="51">
        <f t="shared" si="29"/>
        <v>0.13373333333333332</v>
      </c>
    </row>
    <row r="1569" spans="1:9" ht="39.6" x14ac:dyDescent="0.25">
      <c r="A1569" s="84" t="s">
        <v>6507</v>
      </c>
      <c r="B1569" s="84" t="s">
        <v>1460</v>
      </c>
      <c r="C1569" s="51" t="s">
        <v>3514</v>
      </c>
      <c r="D1569" s="72">
        <v>15094</v>
      </c>
      <c r="E1569" s="24">
        <v>300</v>
      </c>
      <c r="F1569" s="84" t="s">
        <v>5431</v>
      </c>
      <c r="G1569" s="141">
        <v>3735101</v>
      </c>
      <c r="H1569" s="51">
        <v>40.119999999999997</v>
      </c>
      <c r="I1569" s="51">
        <f t="shared" si="29"/>
        <v>0.13373333333333332</v>
      </c>
    </row>
    <row r="1570" spans="1:9" ht="39.6" x14ac:dyDescent="0.25">
      <c r="A1570" s="84" t="s">
        <v>6508</v>
      </c>
      <c r="B1570" s="84" t="s">
        <v>1461</v>
      </c>
      <c r="C1570" s="51" t="s">
        <v>3514</v>
      </c>
      <c r="D1570" s="72">
        <v>18432</v>
      </c>
      <c r="E1570" s="24">
        <v>300</v>
      </c>
      <c r="F1570" s="84" t="s">
        <v>5431</v>
      </c>
      <c r="G1570" s="141">
        <v>9402365</v>
      </c>
      <c r="H1570" s="51">
        <v>40.119999999999997</v>
      </c>
      <c r="I1570" s="51">
        <f t="shared" si="29"/>
        <v>0.13373333333333332</v>
      </c>
    </row>
    <row r="1571" spans="1:9" ht="39.6" x14ac:dyDescent="0.25">
      <c r="A1571" s="84" t="s">
        <v>6509</v>
      </c>
      <c r="B1571" s="84" t="s">
        <v>1462</v>
      </c>
      <c r="C1571" s="51" t="s">
        <v>3514</v>
      </c>
      <c r="D1571" s="72">
        <v>14396</v>
      </c>
      <c r="E1571" s="24">
        <v>300</v>
      </c>
      <c r="F1571" s="84" t="s">
        <v>5344</v>
      </c>
      <c r="G1571" s="141">
        <v>3766510</v>
      </c>
      <c r="H1571" s="51">
        <v>37.93</v>
      </c>
      <c r="I1571" s="51">
        <f t="shared" si="29"/>
        <v>0.12643333333333334</v>
      </c>
    </row>
    <row r="1572" spans="1:9" ht="26.4" x14ac:dyDescent="0.25">
      <c r="A1572" s="84" t="s">
        <v>6510</v>
      </c>
      <c r="B1572" s="84" t="s">
        <v>550</v>
      </c>
      <c r="C1572" s="51" t="s">
        <v>3515</v>
      </c>
      <c r="D1572" s="72">
        <v>40052</v>
      </c>
      <c r="E1572" s="24">
        <v>10</v>
      </c>
      <c r="F1572" s="84" t="s">
        <v>5174</v>
      </c>
      <c r="G1572" s="141">
        <v>9910026</v>
      </c>
      <c r="H1572" s="51">
        <v>41.88</v>
      </c>
      <c r="I1572" s="51">
        <f t="shared" si="29"/>
        <v>4.1880000000000006</v>
      </c>
    </row>
    <row r="1573" spans="1:9" ht="26.4" x14ac:dyDescent="0.25">
      <c r="A1573" s="84" t="s">
        <v>6511</v>
      </c>
      <c r="B1573" s="84" t="s">
        <v>547</v>
      </c>
      <c r="C1573" s="51" t="s">
        <v>3515</v>
      </c>
      <c r="D1573" s="72">
        <v>110119</v>
      </c>
      <c r="E1573" s="24">
        <v>10</v>
      </c>
      <c r="F1573" s="84" t="s">
        <v>5591</v>
      </c>
      <c r="G1573" s="141">
        <v>8878247</v>
      </c>
      <c r="H1573" s="51">
        <v>37.75</v>
      </c>
      <c r="I1573" s="51">
        <f t="shared" si="29"/>
        <v>3.7749999999999999</v>
      </c>
    </row>
    <row r="1574" spans="1:9" ht="39.6" x14ac:dyDescent="0.25">
      <c r="A1574" s="84" t="s">
        <v>6512</v>
      </c>
      <c r="B1574" s="84" t="s">
        <v>519</v>
      </c>
      <c r="C1574" s="51" t="s">
        <v>4415</v>
      </c>
      <c r="D1574" s="72">
        <v>110401</v>
      </c>
      <c r="E1574" s="24">
        <v>96</v>
      </c>
      <c r="F1574" s="84" t="s">
        <v>5573</v>
      </c>
      <c r="G1574" s="141">
        <v>8650024</v>
      </c>
      <c r="H1574" s="51">
        <v>26.1</v>
      </c>
      <c r="I1574" s="51">
        <f t="shared" si="29"/>
        <v>0.27187500000000003</v>
      </c>
    </row>
    <row r="1575" spans="1:9" ht="39.6" x14ac:dyDescent="0.25">
      <c r="A1575" s="84" t="s">
        <v>6513</v>
      </c>
      <c r="B1575" s="84" t="s">
        <v>1465</v>
      </c>
      <c r="C1575" s="51" t="s">
        <v>3763</v>
      </c>
      <c r="D1575" s="72">
        <v>1147</v>
      </c>
      <c r="E1575" s="24">
        <v>42</v>
      </c>
      <c r="F1575" s="84" t="s">
        <v>5592</v>
      </c>
      <c r="G1575" s="141">
        <v>8942750</v>
      </c>
      <c r="H1575" s="51">
        <v>38.270000000000003</v>
      </c>
      <c r="I1575" s="51">
        <f t="shared" si="29"/>
        <v>0.91119047619047622</v>
      </c>
    </row>
    <row r="1576" spans="1:9" ht="39.6" x14ac:dyDescent="0.25">
      <c r="A1576" s="84" t="s">
        <v>6514</v>
      </c>
      <c r="B1576" s="84" t="s">
        <v>1466</v>
      </c>
      <c r="C1576" s="51" t="s">
        <v>3763</v>
      </c>
      <c r="D1576" s="72">
        <v>92127</v>
      </c>
      <c r="E1576" s="24">
        <v>72</v>
      </c>
      <c r="F1576" s="84" t="s">
        <v>5263</v>
      </c>
      <c r="G1576" s="141">
        <v>4535354</v>
      </c>
      <c r="H1576" s="51">
        <v>36.07</v>
      </c>
      <c r="I1576" s="51">
        <f t="shared" si="29"/>
        <v>0.50097222222222226</v>
      </c>
    </row>
    <row r="1577" spans="1:9" ht="39.6" x14ac:dyDescent="0.25">
      <c r="A1577" s="84" t="s">
        <v>6515</v>
      </c>
      <c r="B1577" s="84" t="s">
        <v>1467</v>
      </c>
      <c r="C1577" s="51" t="s">
        <v>3763</v>
      </c>
      <c r="D1577" s="72">
        <v>92123</v>
      </c>
      <c r="E1577" s="24">
        <v>72</v>
      </c>
      <c r="F1577" s="84" t="s">
        <v>5263</v>
      </c>
      <c r="G1577" s="141">
        <v>9911065</v>
      </c>
      <c r="H1577" s="51">
        <v>35.18</v>
      </c>
      <c r="I1577" s="51">
        <f t="shared" si="29"/>
        <v>0.48861111111111111</v>
      </c>
    </row>
    <row r="1578" spans="1:9" x14ac:dyDescent="0.25">
      <c r="A1578" s="84" t="s">
        <v>6516</v>
      </c>
      <c r="B1578" s="84" t="s">
        <v>784</v>
      </c>
      <c r="C1578" s="51" t="s">
        <v>3763</v>
      </c>
      <c r="D1578" s="72">
        <v>3734</v>
      </c>
      <c r="E1578" s="24">
        <v>160</v>
      </c>
      <c r="F1578" s="84" t="s">
        <v>5177</v>
      </c>
      <c r="G1578" s="141">
        <v>8931219</v>
      </c>
      <c r="H1578" s="51">
        <v>26.09</v>
      </c>
      <c r="I1578" s="51">
        <f t="shared" si="29"/>
        <v>0.1630625</v>
      </c>
    </row>
    <row r="1579" spans="1:9" ht="26.4" x14ac:dyDescent="0.25">
      <c r="A1579" s="84" t="s">
        <v>6517</v>
      </c>
      <c r="B1579" s="84" t="s">
        <v>1070</v>
      </c>
      <c r="C1579" s="51" t="s">
        <v>4349</v>
      </c>
      <c r="D1579" s="72">
        <v>3755</v>
      </c>
      <c r="E1579" s="24">
        <v>250</v>
      </c>
      <c r="F1579" s="84" t="s">
        <v>5310</v>
      </c>
      <c r="G1579" s="141">
        <v>9396958</v>
      </c>
      <c r="H1579" s="51">
        <v>24.62</v>
      </c>
      <c r="I1579" s="51">
        <f t="shared" si="29"/>
        <v>9.8479999999999998E-2</v>
      </c>
    </row>
    <row r="1580" spans="1:9" ht="26.4" x14ac:dyDescent="0.25">
      <c r="A1580" s="84" t="s">
        <v>6518</v>
      </c>
      <c r="B1580" s="84" t="s">
        <v>787</v>
      </c>
      <c r="C1580" s="51" t="s">
        <v>3763</v>
      </c>
      <c r="D1580" s="72">
        <v>3750</v>
      </c>
      <c r="E1580" s="24">
        <v>250</v>
      </c>
      <c r="F1580" s="84" t="s">
        <v>5310</v>
      </c>
      <c r="G1580" s="141">
        <v>8931218</v>
      </c>
      <c r="H1580" s="51">
        <v>21.66</v>
      </c>
      <c r="I1580" s="51">
        <f t="shared" si="29"/>
        <v>8.6639999999999995E-2</v>
      </c>
    </row>
    <row r="1581" spans="1:9" ht="39.6" x14ac:dyDescent="0.25">
      <c r="A1581" s="84" t="s">
        <v>6519</v>
      </c>
      <c r="B1581" s="84" t="s">
        <v>1472</v>
      </c>
      <c r="C1581" s="51" t="s">
        <v>3477</v>
      </c>
      <c r="D1581" s="72">
        <v>32267</v>
      </c>
      <c r="E1581" s="24">
        <v>216</v>
      </c>
      <c r="F1581" s="84" t="s">
        <v>5306</v>
      </c>
      <c r="G1581" s="141">
        <v>8750000</v>
      </c>
      <c r="H1581" s="51">
        <v>34.53</v>
      </c>
      <c r="I1581" s="51">
        <f t="shared" si="29"/>
        <v>0.15986111111111112</v>
      </c>
    </row>
    <row r="1582" spans="1:9" ht="26.4" x14ac:dyDescent="0.25">
      <c r="A1582" s="84" t="s">
        <v>6520</v>
      </c>
      <c r="B1582" s="84" t="s">
        <v>1473</v>
      </c>
      <c r="C1582" s="51" t="s">
        <v>3928</v>
      </c>
      <c r="D1582" s="72">
        <v>27851</v>
      </c>
      <c r="E1582" s="24">
        <v>72</v>
      </c>
      <c r="F1582" s="84" t="s">
        <v>5378</v>
      </c>
      <c r="G1582" s="141">
        <v>9345246</v>
      </c>
      <c r="H1582" s="51">
        <v>31.7</v>
      </c>
      <c r="I1582" s="51">
        <f t="shared" si="29"/>
        <v>0.44027777777777777</v>
      </c>
    </row>
    <row r="1583" spans="1:9" ht="26.4" x14ac:dyDescent="0.25">
      <c r="A1583" s="84" t="s">
        <v>6521</v>
      </c>
      <c r="B1583" s="84" t="s">
        <v>1474</v>
      </c>
      <c r="C1583" s="51" t="s">
        <v>3928</v>
      </c>
      <c r="D1583" s="72">
        <v>33686</v>
      </c>
      <c r="E1583" s="24">
        <v>72</v>
      </c>
      <c r="F1583" s="84" t="s">
        <v>5378</v>
      </c>
      <c r="G1583" s="141">
        <v>9343686</v>
      </c>
      <c r="H1583" s="51">
        <v>31.7</v>
      </c>
      <c r="I1583" s="51">
        <f t="shared" si="29"/>
        <v>0.44027777777777777</v>
      </c>
    </row>
    <row r="1584" spans="1:9" ht="39.6" x14ac:dyDescent="0.25">
      <c r="A1584" s="84" t="s">
        <v>6522</v>
      </c>
      <c r="B1584" s="84" t="s">
        <v>1066</v>
      </c>
      <c r="C1584" s="51" t="s">
        <v>2506</v>
      </c>
      <c r="D1584" s="72" t="s">
        <v>4014</v>
      </c>
      <c r="E1584" s="24">
        <v>6</v>
      </c>
      <c r="F1584" s="84" t="s">
        <v>5262</v>
      </c>
      <c r="G1584" s="141">
        <v>566844</v>
      </c>
      <c r="H1584" s="51">
        <v>30.36</v>
      </c>
      <c r="I1584" s="51">
        <f t="shared" si="29"/>
        <v>5.0599999999999996</v>
      </c>
    </row>
    <row r="1585" spans="1:9" ht="26.4" x14ac:dyDescent="0.25">
      <c r="A1585" s="84" t="s">
        <v>6523</v>
      </c>
      <c r="B1585" s="84" t="s">
        <v>781</v>
      </c>
      <c r="C1585" s="51" t="s">
        <v>4350</v>
      </c>
      <c r="D1585" s="72" t="s">
        <v>4351</v>
      </c>
      <c r="E1585" s="24">
        <v>10</v>
      </c>
      <c r="F1585" s="84" t="s">
        <v>5274</v>
      </c>
      <c r="G1585" s="141">
        <v>8927170</v>
      </c>
      <c r="H1585" s="51">
        <v>19.61</v>
      </c>
      <c r="I1585" s="51">
        <f t="shared" si="29"/>
        <v>1.9609999999999999</v>
      </c>
    </row>
    <row r="1586" spans="1:9" ht="26.4" x14ac:dyDescent="0.25">
      <c r="A1586" s="84" t="s">
        <v>6524</v>
      </c>
      <c r="B1586" s="84" t="s">
        <v>1480</v>
      </c>
      <c r="C1586" s="51" t="s">
        <v>4057</v>
      </c>
      <c r="D1586" s="72">
        <v>80732</v>
      </c>
      <c r="E1586" s="24">
        <v>200</v>
      </c>
      <c r="F1586" s="84" t="s">
        <v>5403</v>
      </c>
      <c r="G1586" s="141">
        <v>3775558</v>
      </c>
      <c r="H1586" s="51">
        <v>20.85</v>
      </c>
      <c r="I1586" s="51">
        <f t="shared" si="29"/>
        <v>0.10425000000000001</v>
      </c>
    </row>
    <row r="1587" spans="1:9" ht="26.4" x14ac:dyDescent="0.25">
      <c r="A1587" s="84" t="s">
        <v>6525</v>
      </c>
      <c r="B1587" s="84" t="s">
        <v>591</v>
      </c>
      <c r="C1587" s="51" t="s">
        <v>3478</v>
      </c>
      <c r="D1587" s="72">
        <v>78000386</v>
      </c>
      <c r="E1587" s="24">
        <v>200</v>
      </c>
      <c r="F1587" s="84" t="s">
        <v>5535</v>
      </c>
      <c r="G1587" s="141">
        <v>3471117</v>
      </c>
      <c r="H1587" s="51">
        <v>7.45</v>
      </c>
      <c r="I1587" s="51">
        <f t="shared" si="29"/>
        <v>3.7249999999999998E-2</v>
      </c>
    </row>
    <row r="1588" spans="1:9" ht="26.4" x14ac:dyDescent="0.25">
      <c r="A1588" s="84" t="s">
        <v>6526</v>
      </c>
      <c r="B1588" s="84" t="s">
        <v>1056</v>
      </c>
      <c r="C1588" s="51" t="s">
        <v>3478</v>
      </c>
      <c r="D1588" s="72">
        <v>78000426</v>
      </c>
      <c r="E1588" s="24">
        <v>200</v>
      </c>
      <c r="F1588" s="84" t="s">
        <v>5593</v>
      </c>
      <c r="G1588" s="141">
        <v>4591096</v>
      </c>
      <c r="H1588" s="51">
        <v>6.95</v>
      </c>
      <c r="I1588" s="51">
        <f t="shared" si="29"/>
        <v>3.4750000000000003E-2</v>
      </c>
    </row>
    <row r="1589" spans="1:9" ht="26.4" x14ac:dyDescent="0.25">
      <c r="A1589" s="84" t="s">
        <v>6527</v>
      </c>
      <c r="B1589" s="84" t="s">
        <v>585</v>
      </c>
      <c r="C1589" s="51" t="s">
        <v>3478</v>
      </c>
      <c r="D1589" s="72">
        <v>78000436</v>
      </c>
      <c r="E1589" s="24">
        <v>200</v>
      </c>
      <c r="F1589" s="84" t="s">
        <v>5538</v>
      </c>
      <c r="G1589" s="141">
        <v>4592010</v>
      </c>
      <c r="H1589" s="51">
        <v>9.08</v>
      </c>
      <c r="I1589" s="51">
        <f t="shared" si="29"/>
        <v>4.5400000000000003E-2</v>
      </c>
    </row>
    <row r="1590" spans="1:9" x14ac:dyDescent="0.25">
      <c r="A1590" s="84" t="s">
        <v>6528</v>
      </c>
      <c r="B1590" s="84" t="s">
        <v>590</v>
      </c>
      <c r="C1590" s="51" t="s">
        <v>3478</v>
      </c>
      <c r="D1590" s="72">
        <v>78000428</v>
      </c>
      <c r="E1590" s="24">
        <v>200</v>
      </c>
      <c r="F1590" s="84" t="s">
        <v>5538</v>
      </c>
      <c r="G1590" s="141">
        <v>4592529</v>
      </c>
      <c r="H1590" s="51">
        <v>8.4600000000000009</v>
      </c>
      <c r="I1590" s="51">
        <f t="shared" si="29"/>
        <v>4.2300000000000004E-2</v>
      </c>
    </row>
    <row r="1591" spans="1:9" x14ac:dyDescent="0.25">
      <c r="A1591" s="84" t="s">
        <v>6529</v>
      </c>
      <c r="B1591" s="84" t="s">
        <v>1063</v>
      </c>
      <c r="C1591" s="51" t="s">
        <v>3478</v>
      </c>
      <c r="D1591" s="72">
        <v>78000383</v>
      </c>
      <c r="E1591" s="24">
        <v>200</v>
      </c>
      <c r="F1591" s="84" t="s">
        <v>5504</v>
      </c>
      <c r="G1591" s="141">
        <v>9399183</v>
      </c>
      <c r="H1591" s="51">
        <v>6.6</v>
      </c>
      <c r="I1591" s="51">
        <f t="shared" si="29"/>
        <v>3.3000000000000002E-2</v>
      </c>
    </row>
    <row r="1592" spans="1:9" ht="26.4" x14ac:dyDescent="0.25">
      <c r="A1592" s="84" t="s">
        <v>6530</v>
      </c>
      <c r="B1592" s="84" t="s">
        <v>559</v>
      </c>
      <c r="C1592" s="51" t="s">
        <v>3478</v>
      </c>
      <c r="D1592" s="72">
        <v>258850</v>
      </c>
      <c r="E1592" s="24">
        <v>200</v>
      </c>
      <c r="F1592" s="84" t="s">
        <v>468</v>
      </c>
      <c r="G1592" s="141">
        <v>271551</v>
      </c>
      <c r="H1592" s="51">
        <v>22.8</v>
      </c>
      <c r="I1592" s="51">
        <f t="shared" si="29"/>
        <v>0.114</v>
      </c>
    </row>
    <row r="1593" spans="1:9" ht="26.4" x14ac:dyDescent="0.25">
      <c r="A1593" s="84" t="s">
        <v>6531</v>
      </c>
      <c r="B1593" s="84" t="s">
        <v>609</v>
      </c>
      <c r="C1593" s="51" t="s">
        <v>3478</v>
      </c>
      <c r="D1593" s="72">
        <v>78000439</v>
      </c>
      <c r="E1593" s="24">
        <v>200</v>
      </c>
      <c r="F1593" s="84" t="s">
        <v>5593</v>
      </c>
      <c r="G1593" s="141">
        <v>4591087</v>
      </c>
      <c r="H1593" s="51">
        <v>7.07</v>
      </c>
      <c r="I1593" s="51">
        <f t="shared" si="29"/>
        <v>3.5349999999999999E-2</v>
      </c>
    </row>
    <row r="1594" spans="1:9" ht="26.4" x14ac:dyDescent="0.25">
      <c r="A1594" s="84" t="s">
        <v>6532</v>
      </c>
      <c r="B1594" s="84" t="s">
        <v>574</v>
      </c>
      <c r="C1594" s="51" t="s">
        <v>3478</v>
      </c>
      <c r="D1594" s="72">
        <v>78000357</v>
      </c>
      <c r="E1594" s="24">
        <v>200</v>
      </c>
      <c r="F1594" s="84" t="s">
        <v>5505</v>
      </c>
      <c r="G1594" s="141">
        <v>3372232</v>
      </c>
      <c r="H1594" s="51">
        <v>3.36</v>
      </c>
      <c r="I1594" s="51">
        <f t="shared" si="29"/>
        <v>1.6799999999999999E-2</v>
      </c>
    </row>
    <row r="1595" spans="1:9" ht="26.4" x14ac:dyDescent="0.25">
      <c r="A1595" s="84" t="s">
        <v>6533</v>
      </c>
      <c r="B1595" s="84" t="s">
        <v>1080</v>
      </c>
      <c r="C1595" s="51" t="s">
        <v>3478</v>
      </c>
      <c r="D1595" s="72">
        <v>78000415</v>
      </c>
      <c r="E1595" s="24">
        <v>200</v>
      </c>
      <c r="F1595" s="84" t="s">
        <v>5535</v>
      </c>
      <c r="G1595" s="141">
        <v>2373793</v>
      </c>
      <c r="H1595" s="51">
        <v>9.49</v>
      </c>
      <c r="I1595" s="51">
        <f t="shared" si="29"/>
        <v>4.7449999999999999E-2</v>
      </c>
    </row>
    <row r="1596" spans="1:9" x14ac:dyDescent="0.25">
      <c r="A1596" s="84" t="s">
        <v>6534</v>
      </c>
      <c r="B1596" s="84" t="s">
        <v>566</v>
      </c>
      <c r="C1596" s="51" t="s">
        <v>3478</v>
      </c>
      <c r="D1596" s="72">
        <v>78000419</v>
      </c>
      <c r="E1596" s="24">
        <v>200</v>
      </c>
      <c r="F1596" s="84" t="s">
        <v>5504</v>
      </c>
      <c r="G1596" s="141">
        <v>3292455</v>
      </c>
      <c r="H1596" s="51">
        <v>4.5199999999999996</v>
      </c>
      <c r="I1596" s="51">
        <f t="shared" si="29"/>
        <v>2.2599999999999999E-2</v>
      </c>
    </row>
    <row r="1597" spans="1:9" ht="26.4" x14ac:dyDescent="0.25">
      <c r="A1597" s="84" t="s">
        <v>6535</v>
      </c>
      <c r="B1597" s="84" t="s">
        <v>584</v>
      </c>
      <c r="C1597" s="51" t="s">
        <v>3478</v>
      </c>
      <c r="D1597" s="72">
        <v>78000442</v>
      </c>
      <c r="E1597" s="24">
        <v>100</v>
      </c>
      <c r="F1597" s="84" t="s">
        <v>5270</v>
      </c>
      <c r="G1597" s="141">
        <v>4650677</v>
      </c>
      <c r="H1597" s="51">
        <v>8.1300000000000008</v>
      </c>
      <c r="I1597" s="51">
        <f t="shared" si="29"/>
        <v>8.1300000000000011E-2</v>
      </c>
    </row>
    <row r="1598" spans="1:9" ht="26.4" x14ac:dyDescent="0.25">
      <c r="A1598" s="84" t="s">
        <v>6536</v>
      </c>
      <c r="B1598" s="84" t="s">
        <v>2557</v>
      </c>
      <c r="C1598" s="51" t="s">
        <v>4260</v>
      </c>
      <c r="D1598" s="72" t="s">
        <v>4352</v>
      </c>
      <c r="E1598" s="24">
        <v>4</v>
      </c>
      <c r="F1598" s="84" t="s">
        <v>4389</v>
      </c>
      <c r="G1598" s="141">
        <v>3328600</v>
      </c>
      <c r="H1598" s="51">
        <v>31.83</v>
      </c>
      <c r="I1598" s="51">
        <f t="shared" si="29"/>
        <v>7.9574999999999996</v>
      </c>
    </row>
    <row r="1599" spans="1:9" ht="92.4" x14ac:dyDescent="0.25">
      <c r="A1599" s="84" t="s">
        <v>6537</v>
      </c>
      <c r="B1599" s="84" t="s">
        <v>2558</v>
      </c>
      <c r="C1599" s="51" t="s">
        <v>4249</v>
      </c>
      <c r="D1599" s="72">
        <v>38251</v>
      </c>
      <c r="E1599" s="24">
        <v>6</v>
      </c>
      <c r="F1599" s="84" t="s">
        <v>5262</v>
      </c>
      <c r="G1599" s="141">
        <v>3252004</v>
      </c>
      <c r="H1599" s="51">
        <v>20</v>
      </c>
      <c r="I1599" s="51">
        <f t="shared" si="29"/>
        <v>3.3333333333333335</v>
      </c>
    </row>
    <row r="1600" spans="1:9" ht="79.2" x14ac:dyDescent="0.25">
      <c r="A1600" s="84" t="s">
        <v>6538</v>
      </c>
      <c r="B1600" s="84" t="s">
        <v>2559</v>
      </c>
      <c r="C1600" s="51" t="s">
        <v>4353</v>
      </c>
      <c r="D1600" s="72">
        <v>84137047</v>
      </c>
      <c r="E1600" s="24">
        <v>210</v>
      </c>
      <c r="F1600" s="84" t="s">
        <v>5587</v>
      </c>
      <c r="G1600" s="141">
        <v>3321131</v>
      </c>
      <c r="H1600" s="51">
        <v>17.48</v>
      </c>
      <c r="I1600" s="51">
        <f t="shared" si="29"/>
        <v>8.3238095238095236E-2</v>
      </c>
    </row>
    <row r="1601" spans="1:9" ht="79.2" x14ac:dyDescent="0.25">
      <c r="A1601" s="84" t="s">
        <v>6539</v>
      </c>
      <c r="B1601" s="84" t="s">
        <v>2560</v>
      </c>
      <c r="C1601" s="51" t="s">
        <v>3501</v>
      </c>
      <c r="D1601" s="72">
        <v>13058</v>
      </c>
      <c r="E1601" s="24">
        <v>1200</v>
      </c>
      <c r="F1601" s="84" t="s">
        <v>5594</v>
      </c>
      <c r="G1601" s="141">
        <v>3741478</v>
      </c>
      <c r="H1601" s="51">
        <v>15.21</v>
      </c>
      <c r="I1601" s="51">
        <f t="shared" si="29"/>
        <v>1.2675000000000001E-2</v>
      </c>
    </row>
    <row r="1602" spans="1:9" ht="92.4" x14ac:dyDescent="0.25">
      <c r="A1602" s="84" t="s">
        <v>6540</v>
      </c>
      <c r="B1602" s="84" t="s">
        <v>2561</v>
      </c>
      <c r="C1602" s="51" t="s">
        <v>4260</v>
      </c>
      <c r="D1602" s="72" t="s">
        <v>4328</v>
      </c>
      <c r="E1602" s="24">
        <v>60</v>
      </c>
      <c r="F1602" s="84" t="s">
        <v>5193</v>
      </c>
      <c r="G1602" s="141">
        <v>3478901</v>
      </c>
      <c r="H1602" s="51">
        <v>13.58</v>
      </c>
      <c r="I1602" s="51">
        <f t="shared" si="29"/>
        <v>0.22633333333333333</v>
      </c>
    </row>
    <row r="1603" spans="1:9" ht="66" x14ac:dyDescent="0.25">
      <c r="A1603" s="84" t="s">
        <v>6541</v>
      </c>
      <c r="B1603" s="84" t="s">
        <v>2562</v>
      </c>
      <c r="C1603" s="51" t="s">
        <v>4348</v>
      </c>
      <c r="D1603" s="72">
        <v>70816</v>
      </c>
      <c r="E1603" s="24">
        <v>200</v>
      </c>
      <c r="F1603" s="84" t="s">
        <v>5535</v>
      </c>
      <c r="G1603" s="141">
        <v>5010006</v>
      </c>
      <c r="H1603" s="51">
        <v>9</v>
      </c>
      <c r="I1603" s="51">
        <f t="shared" si="29"/>
        <v>4.4999999999999998E-2</v>
      </c>
    </row>
    <row r="1604" spans="1:9" ht="105.6" x14ac:dyDescent="0.25">
      <c r="A1604" s="84" t="s">
        <v>6542</v>
      </c>
      <c r="B1604" s="84" t="s">
        <v>2563</v>
      </c>
      <c r="C1604" s="51" t="s">
        <v>4265</v>
      </c>
      <c r="D1604" s="72">
        <v>78002861</v>
      </c>
      <c r="E1604" s="24">
        <v>100</v>
      </c>
      <c r="F1604" s="84" t="s">
        <v>5193</v>
      </c>
      <c r="G1604" s="141">
        <v>3471092</v>
      </c>
      <c r="H1604" s="51">
        <v>13.91</v>
      </c>
      <c r="I1604" s="51">
        <f t="shared" si="29"/>
        <v>0.1391</v>
      </c>
    </row>
    <row r="1605" spans="1:9" ht="39.6" x14ac:dyDescent="0.25">
      <c r="A1605" s="84" t="s">
        <v>6543</v>
      </c>
      <c r="B1605" s="84" t="s">
        <v>796</v>
      </c>
      <c r="C1605" s="51" t="s">
        <v>4354</v>
      </c>
      <c r="D1605" s="72" t="s">
        <v>4355</v>
      </c>
      <c r="E1605" s="24">
        <v>24</v>
      </c>
      <c r="F1605" s="84" t="s">
        <v>5351</v>
      </c>
      <c r="G1605" s="141">
        <v>9022582</v>
      </c>
      <c r="H1605" s="51">
        <v>18.18</v>
      </c>
      <c r="I1605" s="51">
        <f t="shared" si="29"/>
        <v>0.75749999999999995</v>
      </c>
    </row>
    <row r="1606" spans="1:9" ht="26.4" x14ac:dyDescent="0.25">
      <c r="A1606" s="84" t="s">
        <v>6544</v>
      </c>
      <c r="B1606" s="84" t="s">
        <v>1064</v>
      </c>
      <c r="C1606" s="51" t="s">
        <v>476</v>
      </c>
      <c r="D1606" s="72">
        <v>43293</v>
      </c>
      <c r="E1606" s="24">
        <v>1</v>
      </c>
      <c r="F1606" s="84" t="s">
        <v>5434</v>
      </c>
      <c r="G1606" s="141">
        <v>6601520</v>
      </c>
      <c r="H1606" s="51">
        <v>32.82</v>
      </c>
      <c r="I1606" s="51">
        <f t="shared" si="29"/>
        <v>32.82</v>
      </c>
    </row>
    <row r="1607" spans="1:9" ht="26.4" x14ac:dyDescent="0.25">
      <c r="A1607" s="84" t="s">
        <v>6545</v>
      </c>
      <c r="B1607" s="84" t="s">
        <v>521</v>
      </c>
      <c r="C1607" s="51" t="s">
        <v>4318</v>
      </c>
      <c r="D1607" s="72">
        <v>73178</v>
      </c>
      <c r="E1607" s="24">
        <v>6</v>
      </c>
      <c r="F1607" s="84" t="s">
        <v>5262</v>
      </c>
      <c r="G1607" s="141">
        <v>1552520</v>
      </c>
      <c r="H1607" s="51">
        <v>23.67</v>
      </c>
      <c r="I1607" s="51">
        <f t="shared" si="29"/>
        <v>3.9450000000000003</v>
      </c>
    </row>
    <row r="1608" spans="1:9" ht="39.6" x14ac:dyDescent="0.25">
      <c r="A1608" s="84" t="s">
        <v>6546</v>
      </c>
      <c r="B1608" s="84" t="s">
        <v>504</v>
      </c>
      <c r="C1608" s="51" t="s">
        <v>4128</v>
      </c>
      <c r="D1608" s="72">
        <v>58230</v>
      </c>
      <c r="E1608" s="24">
        <v>4</v>
      </c>
      <c r="F1608" s="84" t="s">
        <v>5370</v>
      </c>
      <c r="G1608" s="141">
        <v>948000</v>
      </c>
      <c r="H1608" s="51">
        <v>31.73</v>
      </c>
      <c r="I1608" s="51">
        <f t="shared" si="29"/>
        <v>7.9325000000000001</v>
      </c>
    </row>
    <row r="1609" spans="1:9" ht="26.4" x14ac:dyDescent="0.25">
      <c r="A1609" s="84" t="s">
        <v>6547</v>
      </c>
      <c r="B1609" s="84" t="s">
        <v>504</v>
      </c>
      <c r="C1609" s="51" t="s">
        <v>4128</v>
      </c>
      <c r="D1609" s="72">
        <v>15140</v>
      </c>
      <c r="E1609" s="24">
        <v>1</v>
      </c>
      <c r="F1609" s="84" t="s">
        <v>4389</v>
      </c>
      <c r="G1609" s="141">
        <v>948018</v>
      </c>
      <c r="H1609" s="51">
        <v>9.4700000000000006</v>
      </c>
      <c r="I1609" s="51">
        <f t="shared" si="29"/>
        <v>9.4700000000000006</v>
      </c>
    </row>
    <row r="1610" spans="1:9" ht="39.6" x14ac:dyDescent="0.25">
      <c r="A1610" s="84" t="s">
        <v>6548</v>
      </c>
      <c r="B1610" s="84" t="s">
        <v>588</v>
      </c>
      <c r="C1610" s="51" t="s">
        <v>3491</v>
      </c>
      <c r="D1610" s="72" t="s">
        <v>4356</v>
      </c>
      <c r="E1610" s="24">
        <v>250</v>
      </c>
      <c r="F1610" s="84" t="s">
        <v>5595</v>
      </c>
      <c r="G1610" s="141">
        <v>5010074</v>
      </c>
      <c r="H1610" s="51">
        <v>22.84</v>
      </c>
      <c r="I1610" s="51">
        <f t="shared" si="29"/>
        <v>9.1359999999999997E-2</v>
      </c>
    </row>
    <row r="1611" spans="1:9" ht="39.6" x14ac:dyDescent="0.25">
      <c r="A1611" s="84" t="s">
        <v>6549</v>
      </c>
      <c r="B1611" s="84" t="s">
        <v>1059</v>
      </c>
      <c r="C1611" s="51" t="s">
        <v>3491</v>
      </c>
      <c r="D1611" s="72" t="s">
        <v>4357</v>
      </c>
      <c r="E1611" s="24">
        <v>250</v>
      </c>
      <c r="F1611" s="84" t="s">
        <v>5270</v>
      </c>
      <c r="G1611" s="141">
        <v>3241147</v>
      </c>
      <c r="H1611" s="51">
        <v>20.37</v>
      </c>
      <c r="I1611" s="51">
        <f t="shared" si="29"/>
        <v>8.1480000000000011E-2</v>
      </c>
    </row>
    <row r="1612" spans="1:9" ht="39.6" x14ac:dyDescent="0.25">
      <c r="A1612" s="84" t="s">
        <v>6550</v>
      </c>
      <c r="B1612" s="84" t="s">
        <v>560</v>
      </c>
      <c r="C1612" s="51" t="s">
        <v>3491</v>
      </c>
      <c r="D1612" s="72" t="s">
        <v>4358</v>
      </c>
      <c r="E1612" s="24">
        <v>1000</v>
      </c>
      <c r="F1612" s="84" t="s">
        <v>5596</v>
      </c>
      <c r="G1612" s="141">
        <v>2280010</v>
      </c>
      <c r="H1612" s="51">
        <v>14.21</v>
      </c>
      <c r="I1612" s="51">
        <f t="shared" si="29"/>
        <v>1.421E-2</v>
      </c>
    </row>
    <row r="1613" spans="1:9" ht="39.6" x14ac:dyDescent="0.25">
      <c r="A1613" s="84" t="s">
        <v>6551</v>
      </c>
      <c r="B1613" s="84" t="s">
        <v>598</v>
      </c>
      <c r="C1613" s="51" t="s">
        <v>3491</v>
      </c>
      <c r="D1613" s="72" t="s">
        <v>4359</v>
      </c>
      <c r="E1613" s="24">
        <v>6</v>
      </c>
      <c r="F1613" s="84" t="s">
        <v>5262</v>
      </c>
      <c r="G1613" s="141">
        <v>2280009</v>
      </c>
      <c r="H1613" s="51">
        <v>25.51</v>
      </c>
      <c r="I1613" s="51">
        <f t="shared" si="29"/>
        <v>4.2516666666666669</v>
      </c>
    </row>
    <row r="1614" spans="1:9" ht="39.6" x14ac:dyDescent="0.25">
      <c r="A1614" s="84" t="s">
        <v>6552</v>
      </c>
      <c r="B1614" s="84" t="s">
        <v>1077</v>
      </c>
      <c r="C1614" s="51" t="s">
        <v>3491</v>
      </c>
      <c r="D1614" s="72" t="s">
        <v>4360</v>
      </c>
      <c r="E1614" s="24">
        <v>84</v>
      </c>
      <c r="F1614" s="84" t="s">
        <v>5176</v>
      </c>
      <c r="G1614" s="141">
        <v>2310014</v>
      </c>
      <c r="H1614" s="51">
        <v>27.68</v>
      </c>
      <c r="I1614" s="51">
        <f t="shared" si="29"/>
        <v>0.3295238095238095</v>
      </c>
    </row>
    <row r="1615" spans="1:9" ht="39.6" x14ac:dyDescent="0.25">
      <c r="A1615" s="84" t="s">
        <v>6553</v>
      </c>
      <c r="B1615" s="84" t="s">
        <v>561</v>
      </c>
      <c r="C1615" s="51" t="s">
        <v>3491</v>
      </c>
      <c r="D1615" s="72" t="s">
        <v>4361</v>
      </c>
      <c r="E1615" s="24">
        <v>6</v>
      </c>
      <c r="F1615" s="84" t="s">
        <v>5262</v>
      </c>
      <c r="G1615" s="141">
        <v>2280011</v>
      </c>
      <c r="H1615" s="51">
        <v>27.06</v>
      </c>
      <c r="I1615" s="51">
        <f t="shared" si="29"/>
        <v>4.51</v>
      </c>
    </row>
    <row r="1616" spans="1:9" ht="39.6" x14ac:dyDescent="0.25">
      <c r="A1616" s="84" t="s">
        <v>6554</v>
      </c>
      <c r="B1616" s="84" t="s">
        <v>586</v>
      </c>
      <c r="C1616" s="51" t="s">
        <v>3491</v>
      </c>
      <c r="D1616" s="72" t="s">
        <v>4362</v>
      </c>
      <c r="E1616" s="24">
        <v>250</v>
      </c>
      <c r="F1616" s="84" t="s">
        <v>5270</v>
      </c>
      <c r="G1616" s="141">
        <v>5010064</v>
      </c>
      <c r="H1616" s="51">
        <v>25.16</v>
      </c>
      <c r="I1616" s="51">
        <f t="shared" si="29"/>
        <v>0.10064000000000001</v>
      </c>
    </row>
    <row r="1617" spans="1:9" ht="39.6" x14ac:dyDescent="0.25">
      <c r="A1617" s="84" t="s">
        <v>6555</v>
      </c>
      <c r="B1617" s="84" t="s">
        <v>587</v>
      </c>
      <c r="C1617" s="51" t="s">
        <v>4251</v>
      </c>
      <c r="D1617" s="72" t="s">
        <v>4363</v>
      </c>
      <c r="E1617" s="24">
        <v>84</v>
      </c>
      <c r="F1617" s="84" t="s">
        <v>5168</v>
      </c>
      <c r="G1617" s="141">
        <v>2280000</v>
      </c>
      <c r="H1617" s="51">
        <v>21.43</v>
      </c>
      <c r="I1617" s="51">
        <f t="shared" si="29"/>
        <v>0.25511904761904763</v>
      </c>
    </row>
    <row r="1618" spans="1:9" ht="39.6" x14ac:dyDescent="0.25">
      <c r="A1618" s="84" t="s">
        <v>6556</v>
      </c>
      <c r="B1618" s="84" t="s">
        <v>562</v>
      </c>
      <c r="C1618" s="51" t="s">
        <v>4251</v>
      </c>
      <c r="D1618" s="72" t="s">
        <v>4364</v>
      </c>
      <c r="E1618" s="24">
        <v>6</v>
      </c>
      <c r="F1618" s="84" t="s">
        <v>5262</v>
      </c>
      <c r="G1618" s="141">
        <v>3577585</v>
      </c>
      <c r="H1618" s="51">
        <v>26.37</v>
      </c>
      <c r="I1618" s="51">
        <f t="shared" si="29"/>
        <v>4.3950000000000005</v>
      </c>
    </row>
    <row r="1619" spans="1:9" ht="26.4" x14ac:dyDescent="0.25">
      <c r="A1619" s="84" t="s">
        <v>6557</v>
      </c>
      <c r="B1619" s="84" t="s">
        <v>599</v>
      </c>
      <c r="C1619" s="51" t="s">
        <v>4251</v>
      </c>
      <c r="D1619" s="72" t="s">
        <v>4365</v>
      </c>
      <c r="E1619" s="24">
        <v>6</v>
      </c>
      <c r="F1619" s="84" t="s">
        <v>5262</v>
      </c>
      <c r="G1619" s="141">
        <v>2280013</v>
      </c>
      <c r="H1619" s="51">
        <v>21.13</v>
      </c>
      <c r="I1619" s="51">
        <f t="shared" si="29"/>
        <v>3.5216666666666665</v>
      </c>
    </row>
    <row r="1620" spans="1:9" ht="26.4" x14ac:dyDescent="0.25">
      <c r="A1620" s="84" t="s">
        <v>6558</v>
      </c>
      <c r="B1620" s="84" t="s">
        <v>846</v>
      </c>
      <c r="C1620" s="51" t="s">
        <v>4251</v>
      </c>
      <c r="D1620" s="72">
        <v>82500</v>
      </c>
      <c r="E1620" s="24">
        <v>6</v>
      </c>
      <c r="F1620" s="84" t="s">
        <v>5262</v>
      </c>
      <c r="G1620" s="141">
        <v>2280001</v>
      </c>
      <c r="H1620" s="51">
        <v>27.44</v>
      </c>
      <c r="I1620" s="51">
        <f t="shared" si="29"/>
        <v>4.5733333333333333</v>
      </c>
    </row>
    <row r="1621" spans="1:9" ht="39.6" x14ac:dyDescent="0.25">
      <c r="A1621" s="84" t="s">
        <v>6559</v>
      </c>
      <c r="B1621" s="84" t="s">
        <v>804</v>
      </c>
      <c r="C1621" s="51" t="s">
        <v>4366</v>
      </c>
      <c r="D1621" s="72" t="s">
        <v>4367</v>
      </c>
      <c r="E1621" s="24">
        <v>30</v>
      </c>
      <c r="F1621" s="84" t="s">
        <v>5174</v>
      </c>
      <c r="G1621" s="141">
        <v>9021012</v>
      </c>
      <c r="H1621" s="51">
        <v>22.44</v>
      </c>
      <c r="I1621" s="51">
        <f t="shared" si="29"/>
        <v>0.748</v>
      </c>
    </row>
    <row r="1622" spans="1:9" ht="26.4" x14ac:dyDescent="0.25">
      <c r="A1622" s="84" t="s">
        <v>6560</v>
      </c>
      <c r="B1622" s="84" t="s">
        <v>816</v>
      </c>
      <c r="C1622" s="51" t="s">
        <v>4018</v>
      </c>
      <c r="D1622" s="72">
        <v>189</v>
      </c>
      <c r="E1622" s="24">
        <v>24</v>
      </c>
      <c r="F1622" s="84" t="s">
        <v>5377</v>
      </c>
      <c r="G1622" s="141">
        <v>8775112</v>
      </c>
      <c r="H1622" s="51">
        <v>34.46</v>
      </c>
      <c r="I1622" s="51">
        <f t="shared" si="29"/>
        <v>1.4358333333333333</v>
      </c>
    </row>
    <row r="1623" spans="1:9" ht="39.6" x14ac:dyDescent="0.25">
      <c r="A1623" s="84" t="s">
        <v>6561</v>
      </c>
      <c r="B1623" s="84" t="s">
        <v>1491</v>
      </c>
      <c r="C1623" s="51" t="s">
        <v>227</v>
      </c>
      <c r="D1623" s="72">
        <v>14138</v>
      </c>
      <c r="E1623" s="24">
        <v>24</v>
      </c>
      <c r="F1623" s="84" t="s">
        <v>5289</v>
      </c>
      <c r="G1623" s="141">
        <v>9231242</v>
      </c>
      <c r="H1623" s="51">
        <v>44.25</v>
      </c>
      <c r="I1623" s="51">
        <f t="shared" si="29"/>
        <v>1.84375</v>
      </c>
    </row>
    <row r="1624" spans="1:9" ht="39.6" x14ac:dyDescent="0.25">
      <c r="A1624" s="84" t="s">
        <v>6562</v>
      </c>
      <c r="B1624" s="84" t="s">
        <v>555</v>
      </c>
      <c r="C1624" s="51" t="s">
        <v>4292</v>
      </c>
      <c r="D1624" s="72" t="s">
        <v>4368</v>
      </c>
      <c r="E1624" s="24">
        <v>20</v>
      </c>
      <c r="F1624" s="84" t="s">
        <v>5444</v>
      </c>
      <c r="G1624" s="141">
        <v>4485264</v>
      </c>
      <c r="H1624" s="51">
        <v>29.18</v>
      </c>
      <c r="I1624" s="51">
        <f t="shared" si="29"/>
        <v>1.4590000000000001</v>
      </c>
    </row>
    <row r="1625" spans="1:9" ht="26.4" x14ac:dyDescent="0.25">
      <c r="A1625" s="84" t="s">
        <v>6563</v>
      </c>
      <c r="B1625" s="84" t="s">
        <v>545</v>
      </c>
      <c r="C1625" s="51" t="s">
        <v>4369</v>
      </c>
      <c r="D1625" s="72" t="s">
        <v>3476</v>
      </c>
      <c r="E1625" s="24">
        <v>48</v>
      </c>
      <c r="F1625" s="84" t="s">
        <v>5181</v>
      </c>
      <c r="G1625" s="141">
        <v>8869183</v>
      </c>
      <c r="H1625" s="51">
        <v>34.32</v>
      </c>
      <c r="I1625" s="51">
        <f t="shared" si="29"/>
        <v>0.71499999999999997</v>
      </c>
    </row>
    <row r="1626" spans="1:9" ht="39.6" x14ac:dyDescent="0.25">
      <c r="A1626" s="84" t="s">
        <v>6564</v>
      </c>
      <c r="B1626" s="84" t="s">
        <v>809</v>
      </c>
      <c r="C1626" s="51" t="s">
        <v>3979</v>
      </c>
      <c r="D1626" s="72">
        <v>48</v>
      </c>
      <c r="E1626" s="24">
        <v>15</v>
      </c>
      <c r="F1626" s="84" t="s">
        <v>5346</v>
      </c>
      <c r="G1626" s="141">
        <v>9071385</v>
      </c>
      <c r="H1626" s="51">
        <v>21.77</v>
      </c>
      <c r="I1626" s="51">
        <f t="shared" si="29"/>
        <v>1.4513333333333334</v>
      </c>
    </row>
    <row r="1627" spans="1:9" ht="39.6" x14ac:dyDescent="0.25">
      <c r="A1627" s="84" t="s">
        <v>6565</v>
      </c>
      <c r="B1627" s="84" t="s">
        <v>856</v>
      </c>
      <c r="C1627" s="51" t="s">
        <v>3979</v>
      </c>
      <c r="D1627" s="72">
        <v>67779</v>
      </c>
      <c r="E1627" s="24">
        <v>15</v>
      </c>
      <c r="F1627" s="84" t="s">
        <v>5346</v>
      </c>
      <c r="G1627" s="141">
        <v>9083114</v>
      </c>
      <c r="H1627" s="51">
        <v>28.32</v>
      </c>
      <c r="I1627" s="51">
        <f t="shared" si="29"/>
        <v>1.8880000000000001</v>
      </c>
    </row>
    <row r="1628" spans="1:9" ht="39.6" x14ac:dyDescent="0.25">
      <c r="A1628" s="84" t="s">
        <v>6566</v>
      </c>
      <c r="B1628" s="84" t="s">
        <v>800</v>
      </c>
      <c r="C1628" s="51" t="s">
        <v>3979</v>
      </c>
      <c r="D1628" s="72">
        <v>75767</v>
      </c>
      <c r="E1628" s="24">
        <v>15</v>
      </c>
      <c r="F1628" s="84" t="s">
        <v>5346</v>
      </c>
      <c r="G1628" s="141">
        <v>9083130</v>
      </c>
      <c r="H1628" s="51">
        <v>18.37</v>
      </c>
      <c r="I1628" s="51">
        <f t="shared" ref="I1628:I1691" si="30">H1628/$E1628</f>
        <v>1.2246666666666668</v>
      </c>
    </row>
    <row r="1629" spans="1:9" ht="39.6" x14ac:dyDescent="0.25">
      <c r="A1629" s="84" t="s">
        <v>6567</v>
      </c>
      <c r="B1629" s="84" t="s">
        <v>1501</v>
      </c>
      <c r="C1629" s="51" t="s">
        <v>257</v>
      </c>
      <c r="D1629" s="72">
        <v>44391</v>
      </c>
      <c r="E1629" s="24">
        <v>64</v>
      </c>
      <c r="F1629" s="84" t="s">
        <v>5187</v>
      </c>
      <c r="G1629" s="141">
        <v>3778012</v>
      </c>
      <c r="H1629" s="51">
        <v>28.9</v>
      </c>
      <c r="I1629" s="51">
        <f t="shared" si="30"/>
        <v>0.45156249999999998</v>
      </c>
    </row>
    <row r="1630" spans="1:9" ht="39.6" x14ac:dyDescent="0.25">
      <c r="A1630" s="84" t="s">
        <v>6568</v>
      </c>
      <c r="B1630" s="84" t="s">
        <v>1502</v>
      </c>
      <c r="C1630" s="51" t="s">
        <v>4370</v>
      </c>
      <c r="D1630" s="72">
        <v>397</v>
      </c>
      <c r="E1630" s="24">
        <v>54</v>
      </c>
      <c r="F1630" s="84" t="s">
        <v>5307</v>
      </c>
      <c r="G1630" s="141">
        <v>9230397</v>
      </c>
      <c r="H1630" s="51">
        <v>16.329999999999998</v>
      </c>
      <c r="I1630" s="51">
        <f t="shared" si="30"/>
        <v>0.3024074074074074</v>
      </c>
    </row>
    <row r="1631" spans="1:9" ht="39.6" x14ac:dyDescent="0.25">
      <c r="A1631" s="84" t="s">
        <v>6569</v>
      </c>
      <c r="B1631" s="84" t="s">
        <v>1503</v>
      </c>
      <c r="C1631" s="51" t="s">
        <v>4027</v>
      </c>
      <c r="D1631" s="72">
        <v>209</v>
      </c>
      <c r="E1631" s="24">
        <v>6</v>
      </c>
      <c r="F1631" s="84" t="s">
        <v>5546</v>
      </c>
      <c r="G1631" s="141">
        <v>9232519</v>
      </c>
      <c r="H1631" s="51">
        <v>19.61</v>
      </c>
      <c r="I1631" s="51">
        <f t="shared" si="30"/>
        <v>3.2683333333333331</v>
      </c>
    </row>
    <row r="1632" spans="1:9" ht="26.4" x14ac:dyDescent="0.25">
      <c r="A1632" s="84" t="s">
        <v>6570</v>
      </c>
      <c r="B1632" s="84" t="s">
        <v>1504</v>
      </c>
      <c r="C1632" s="51" t="s">
        <v>4027</v>
      </c>
      <c r="D1632" s="72">
        <v>603</v>
      </c>
      <c r="E1632" s="24">
        <v>168</v>
      </c>
      <c r="F1632" s="84" t="s">
        <v>5250</v>
      </c>
      <c r="G1632" s="141">
        <v>9231664</v>
      </c>
      <c r="H1632" s="51">
        <v>33.909999999999997</v>
      </c>
      <c r="I1632" s="51">
        <f t="shared" si="30"/>
        <v>0.20184523809523808</v>
      </c>
    </row>
    <row r="1633" spans="1:9" ht="39.6" x14ac:dyDescent="0.25">
      <c r="A1633" s="84" t="s">
        <v>6571</v>
      </c>
      <c r="B1633" s="84" t="s">
        <v>1505</v>
      </c>
      <c r="C1633" s="51" t="s">
        <v>4027</v>
      </c>
      <c r="D1633" s="72">
        <v>320</v>
      </c>
      <c r="E1633" s="24">
        <v>54</v>
      </c>
      <c r="F1633" s="84" t="s">
        <v>5307</v>
      </c>
      <c r="G1633" s="141">
        <v>9230206</v>
      </c>
      <c r="H1633" s="51">
        <v>18.95</v>
      </c>
      <c r="I1633" s="51">
        <f t="shared" si="30"/>
        <v>0.35092592592592592</v>
      </c>
    </row>
    <row r="1634" spans="1:9" ht="39.6" x14ac:dyDescent="0.25">
      <c r="A1634" s="84" t="s">
        <v>6572</v>
      </c>
      <c r="B1634" s="84" t="s">
        <v>1506</v>
      </c>
      <c r="C1634" s="51" t="s">
        <v>4027</v>
      </c>
      <c r="D1634" s="72">
        <v>482</v>
      </c>
      <c r="E1634" s="24">
        <v>96</v>
      </c>
      <c r="F1634" s="84" t="s">
        <v>5193</v>
      </c>
      <c r="G1634" s="141">
        <v>9230047</v>
      </c>
      <c r="H1634" s="51">
        <v>19.52</v>
      </c>
      <c r="I1634" s="51">
        <f t="shared" si="30"/>
        <v>0.20333333333333334</v>
      </c>
    </row>
    <row r="1635" spans="1:9" ht="26.4" x14ac:dyDescent="0.25">
      <c r="A1635" s="84" t="s">
        <v>7537</v>
      </c>
      <c r="B1635" s="84" t="s">
        <v>567</v>
      </c>
      <c r="C1635" s="51" t="s">
        <v>4264</v>
      </c>
      <c r="D1635" s="72">
        <v>4854883</v>
      </c>
      <c r="E1635" s="24">
        <v>4</v>
      </c>
      <c r="F1635" s="84" t="s">
        <v>4389</v>
      </c>
      <c r="G1635" s="141">
        <v>3295516</v>
      </c>
      <c r="H1635" s="51">
        <v>26.37</v>
      </c>
      <c r="I1635" s="51">
        <f t="shared" si="30"/>
        <v>6.5925000000000002</v>
      </c>
    </row>
    <row r="1636" spans="1:9" ht="26.4" x14ac:dyDescent="0.25">
      <c r="A1636" s="84" t="s">
        <v>7538</v>
      </c>
      <c r="B1636" s="84" t="s">
        <v>568</v>
      </c>
      <c r="C1636" s="51" t="s">
        <v>4270</v>
      </c>
      <c r="D1636" s="72">
        <v>78000408</v>
      </c>
      <c r="E1636" s="24">
        <v>100</v>
      </c>
      <c r="F1636" s="84" t="s">
        <v>5270</v>
      </c>
      <c r="G1636" s="141">
        <v>3295755</v>
      </c>
      <c r="H1636" s="51">
        <v>9.4700000000000006</v>
      </c>
      <c r="I1636" s="51">
        <f t="shared" si="30"/>
        <v>9.4700000000000006E-2</v>
      </c>
    </row>
    <row r="1637" spans="1:9" ht="39.6" x14ac:dyDescent="0.25">
      <c r="A1637" s="84" t="s">
        <v>7539</v>
      </c>
      <c r="B1637" s="84" t="s">
        <v>1517</v>
      </c>
      <c r="C1637" s="51" t="s">
        <v>3499</v>
      </c>
      <c r="D1637" s="72">
        <v>8895</v>
      </c>
      <c r="E1637" s="24">
        <v>96</v>
      </c>
      <c r="F1637" s="84" t="s">
        <v>5187</v>
      </c>
      <c r="G1637" s="141">
        <v>8669009</v>
      </c>
      <c r="H1637" s="51">
        <v>21.68</v>
      </c>
      <c r="I1637" s="51">
        <f t="shared" si="30"/>
        <v>0.22583333333333333</v>
      </c>
    </row>
    <row r="1638" spans="1:9" ht="26.4" x14ac:dyDescent="0.25">
      <c r="A1638" s="84" t="s">
        <v>7540</v>
      </c>
      <c r="B1638" s="84" t="s">
        <v>1051</v>
      </c>
      <c r="C1638" s="51" t="s">
        <v>3972</v>
      </c>
      <c r="D1638" s="72">
        <v>47902</v>
      </c>
      <c r="E1638" s="24">
        <v>27</v>
      </c>
      <c r="F1638" s="84" t="s">
        <v>5355</v>
      </c>
      <c r="G1638" s="141">
        <v>9023219</v>
      </c>
      <c r="H1638" s="51">
        <v>20.64</v>
      </c>
      <c r="I1638" s="51">
        <f t="shared" si="30"/>
        <v>0.76444444444444448</v>
      </c>
    </row>
    <row r="1639" spans="1:9" ht="26.4" x14ac:dyDescent="0.25">
      <c r="A1639" s="84" t="s">
        <v>7541</v>
      </c>
      <c r="B1639" s="84" t="s">
        <v>799</v>
      </c>
      <c r="C1639" s="51" t="s">
        <v>3972</v>
      </c>
      <c r="D1639" s="72">
        <v>47801</v>
      </c>
      <c r="E1639" s="24">
        <v>30</v>
      </c>
      <c r="F1639" s="84" t="s">
        <v>5174</v>
      </c>
      <c r="G1639" s="141">
        <v>9050600</v>
      </c>
      <c r="H1639" s="51">
        <v>20.53</v>
      </c>
      <c r="I1639" s="51">
        <f t="shared" si="30"/>
        <v>0.68433333333333335</v>
      </c>
    </row>
    <row r="1640" spans="1:9" ht="39.6" x14ac:dyDescent="0.25">
      <c r="A1640" s="84" t="s">
        <v>7542</v>
      </c>
      <c r="B1640" s="84" t="s">
        <v>534</v>
      </c>
      <c r="C1640" s="51" t="s">
        <v>3940</v>
      </c>
      <c r="D1640" s="72">
        <v>10734</v>
      </c>
      <c r="E1640" s="24">
        <v>20</v>
      </c>
      <c r="F1640" s="84" t="s">
        <v>5174</v>
      </c>
      <c r="G1640" s="141">
        <v>8665689</v>
      </c>
      <c r="H1640" s="51">
        <v>48.3</v>
      </c>
      <c r="I1640" s="51">
        <f t="shared" si="30"/>
        <v>2.415</v>
      </c>
    </row>
    <row r="1641" spans="1:9" ht="26.4" x14ac:dyDescent="0.25">
      <c r="A1641" s="84" t="s">
        <v>7543</v>
      </c>
      <c r="B1641" s="84" t="s">
        <v>794</v>
      </c>
      <c r="C1641" s="51" t="s">
        <v>4371</v>
      </c>
      <c r="D1641" s="72">
        <v>47727</v>
      </c>
      <c r="E1641" s="24">
        <v>36</v>
      </c>
      <c r="F1641" s="84" t="s">
        <v>5357</v>
      </c>
      <c r="G1641" s="141">
        <v>9021023</v>
      </c>
      <c r="H1641" s="51">
        <v>25.16</v>
      </c>
      <c r="I1641" s="51">
        <f t="shared" si="30"/>
        <v>0.69888888888888889</v>
      </c>
    </row>
    <row r="1642" spans="1:9" x14ac:dyDescent="0.25">
      <c r="A1642" s="84" t="s">
        <v>7544</v>
      </c>
      <c r="B1642" s="84" t="s">
        <v>1060</v>
      </c>
      <c r="C1642" s="51" t="s">
        <v>4372</v>
      </c>
      <c r="D1642" s="72">
        <v>2014</v>
      </c>
      <c r="E1642" s="24">
        <v>84</v>
      </c>
      <c r="F1642" s="84" t="s">
        <v>5458</v>
      </c>
      <c r="G1642" s="141">
        <v>5990002</v>
      </c>
      <c r="H1642" s="51">
        <v>29.16</v>
      </c>
      <c r="I1642" s="51">
        <f t="shared" si="30"/>
        <v>0.34714285714285714</v>
      </c>
    </row>
    <row r="1643" spans="1:9" ht="26.4" x14ac:dyDescent="0.25">
      <c r="A1643" s="84" t="s">
        <v>7545</v>
      </c>
      <c r="B1643" s="84" t="s">
        <v>1038</v>
      </c>
      <c r="C1643" s="51" t="s">
        <v>3516</v>
      </c>
      <c r="D1643" s="72">
        <v>2009</v>
      </c>
      <c r="E1643" s="24">
        <v>84</v>
      </c>
      <c r="F1643" s="84" t="s">
        <v>5458</v>
      </c>
      <c r="G1643" s="141">
        <v>5990000</v>
      </c>
      <c r="H1643" s="51">
        <v>29.15</v>
      </c>
      <c r="I1643" s="51">
        <f t="shared" si="30"/>
        <v>0.34702380952380951</v>
      </c>
    </row>
    <row r="1644" spans="1:9" ht="26.4" x14ac:dyDescent="0.25">
      <c r="A1644" s="84" t="s">
        <v>7546</v>
      </c>
      <c r="B1644" s="84" t="s">
        <v>1084</v>
      </c>
      <c r="C1644" s="51" t="s">
        <v>3516</v>
      </c>
      <c r="D1644" s="72">
        <v>2015</v>
      </c>
      <c r="E1644" s="24">
        <v>84</v>
      </c>
      <c r="F1644" s="84" t="s">
        <v>5458</v>
      </c>
      <c r="G1644" s="141">
        <v>5990001</v>
      </c>
      <c r="H1644" s="51">
        <v>29.15</v>
      </c>
      <c r="I1644" s="51">
        <f t="shared" si="30"/>
        <v>0.34702380952380951</v>
      </c>
    </row>
    <row r="1645" spans="1:9" ht="26.4" x14ac:dyDescent="0.25">
      <c r="A1645" s="84" t="s">
        <v>7547</v>
      </c>
      <c r="B1645" s="84" t="s">
        <v>1523</v>
      </c>
      <c r="C1645" s="51" t="s">
        <v>4373</v>
      </c>
      <c r="D1645" s="72">
        <v>23008</v>
      </c>
      <c r="E1645" s="24">
        <v>150</v>
      </c>
      <c r="F1645" s="84" t="s">
        <v>5298</v>
      </c>
      <c r="G1645" s="141">
        <v>9240089</v>
      </c>
      <c r="H1645" s="51">
        <v>33.04</v>
      </c>
      <c r="I1645" s="51">
        <f t="shared" si="30"/>
        <v>0.22026666666666667</v>
      </c>
    </row>
    <row r="1646" spans="1:9" x14ac:dyDescent="0.25">
      <c r="A1646" s="84" t="s">
        <v>7548</v>
      </c>
      <c r="B1646" s="84" t="s">
        <v>652</v>
      </c>
      <c r="C1646" s="51" t="s">
        <v>4374</v>
      </c>
      <c r="D1646" s="72">
        <v>101965</v>
      </c>
      <c r="E1646" s="24">
        <v>18</v>
      </c>
      <c r="F1646" s="84" t="s">
        <v>5467</v>
      </c>
      <c r="G1646" s="141">
        <v>9850534</v>
      </c>
      <c r="H1646" s="51">
        <v>16.829999999999998</v>
      </c>
      <c r="I1646" s="51">
        <f t="shared" si="30"/>
        <v>0.93499999999999994</v>
      </c>
    </row>
    <row r="1647" spans="1:9" x14ac:dyDescent="0.25">
      <c r="A1647" s="84" t="s">
        <v>7549</v>
      </c>
      <c r="B1647" s="84" t="s">
        <v>583</v>
      </c>
      <c r="C1647" s="51" t="s">
        <v>3478</v>
      </c>
      <c r="D1647" s="72">
        <v>78000430</v>
      </c>
      <c r="E1647" s="24">
        <v>200</v>
      </c>
      <c r="F1647" s="84" t="s">
        <v>468</v>
      </c>
      <c r="G1647" s="141">
        <v>4592499</v>
      </c>
      <c r="H1647" s="51">
        <v>11.4</v>
      </c>
      <c r="I1647" s="51">
        <f t="shared" si="30"/>
        <v>5.7000000000000002E-2</v>
      </c>
    </row>
    <row r="1648" spans="1:9" ht="39.6" x14ac:dyDescent="0.25">
      <c r="A1648" s="84" t="s">
        <v>7550</v>
      </c>
      <c r="B1648" s="84" t="s">
        <v>821</v>
      </c>
      <c r="C1648" s="51" t="s">
        <v>3911</v>
      </c>
      <c r="D1648" s="72">
        <v>2277</v>
      </c>
      <c r="E1648" s="24">
        <v>100</v>
      </c>
      <c r="F1648" s="84" t="s">
        <v>5270</v>
      </c>
      <c r="G1648" s="141">
        <v>4650701</v>
      </c>
      <c r="H1648" s="51">
        <v>15.23</v>
      </c>
      <c r="I1648" s="51">
        <f t="shared" si="30"/>
        <v>0.15229999999999999</v>
      </c>
    </row>
    <row r="1649" spans="1:9" ht="39.6" x14ac:dyDescent="0.25">
      <c r="A1649" s="84" t="s">
        <v>7551</v>
      </c>
      <c r="B1649" s="84" t="s">
        <v>1091</v>
      </c>
      <c r="C1649" s="51" t="s">
        <v>3911</v>
      </c>
      <c r="D1649" s="72">
        <v>5150006961</v>
      </c>
      <c r="E1649" s="24">
        <v>72</v>
      </c>
      <c r="F1649" s="84" t="s">
        <v>5196</v>
      </c>
      <c r="G1649" s="141">
        <v>4801001</v>
      </c>
      <c r="H1649" s="51">
        <v>40.57</v>
      </c>
      <c r="I1649" s="51">
        <f t="shared" si="30"/>
        <v>0.56347222222222226</v>
      </c>
    </row>
    <row r="1650" spans="1:9" ht="26.4" x14ac:dyDescent="0.25">
      <c r="A1650" s="84" t="s">
        <v>7552</v>
      </c>
      <c r="B1650" s="84" t="s">
        <v>557</v>
      </c>
      <c r="C1650" s="51" t="s">
        <v>4375</v>
      </c>
      <c r="D1650" s="72">
        <v>96680</v>
      </c>
      <c r="E1650" s="24">
        <v>56</v>
      </c>
      <c r="F1650" s="84" t="s">
        <v>5270</v>
      </c>
      <c r="G1650" s="141">
        <v>3777230</v>
      </c>
      <c r="H1650" s="51">
        <v>16.309999999999999</v>
      </c>
      <c r="I1650" s="51">
        <f t="shared" si="30"/>
        <v>0.29124999999999995</v>
      </c>
    </row>
    <row r="1651" spans="1:9" ht="52.8" x14ac:dyDescent="0.25">
      <c r="A1651" s="84" t="s">
        <v>7553</v>
      </c>
      <c r="B1651" s="84" t="s">
        <v>1527</v>
      </c>
      <c r="C1651" s="51" t="s">
        <v>4274</v>
      </c>
      <c r="D1651" s="72">
        <v>96690</v>
      </c>
      <c r="E1651" s="24">
        <v>56</v>
      </c>
      <c r="F1651" s="84" t="s">
        <v>5270</v>
      </c>
      <c r="G1651" s="141">
        <v>3777237</v>
      </c>
      <c r="H1651" s="51">
        <v>16.309999999999999</v>
      </c>
      <c r="I1651" s="51">
        <f t="shared" si="30"/>
        <v>0.29124999999999995</v>
      </c>
    </row>
    <row r="1652" spans="1:9" ht="26.4" x14ac:dyDescent="0.25">
      <c r="A1652" s="84" t="s">
        <v>7554</v>
      </c>
      <c r="B1652" s="84" t="s">
        <v>610</v>
      </c>
      <c r="C1652" s="51" t="s">
        <v>4117</v>
      </c>
      <c r="D1652" s="72">
        <v>83026</v>
      </c>
      <c r="E1652" s="24">
        <v>2000</v>
      </c>
      <c r="F1652" s="84" t="s">
        <v>5597</v>
      </c>
      <c r="G1652" s="141">
        <v>7100002</v>
      </c>
      <c r="H1652" s="51">
        <v>21.99</v>
      </c>
      <c r="I1652" s="51">
        <f t="shared" si="30"/>
        <v>1.0995E-2</v>
      </c>
    </row>
    <row r="1653" spans="1:9" ht="26.4" x14ac:dyDescent="0.25">
      <c r="A1653" s="84" t="s">
        <v>7555</v>
      </c>
      <c r="B1653" s="84" t="s">
        <v>626</v>
      </c>
      <c r="C1653" s="51" t="s">
        <v>4376</v>
      </c>
      <c r="D1653" s="72">
        <v>3550</v>
      </c>
      <c r="E1653" s="24">
        <v>1</v>
      </c>
      <c r="F1653" s="84" t="s">
        <v>5375</v>
      </c>
      <c r="G1653" s="141">
        <v>201046</v>
      </c>
      <c r="H1653" s="51">
        <v>8.2899999999999991</v>
      </c>
      <c r="I1653" s="51">
        <f t="shared" si="30"/>
        <v>8.2899999999999991</v>
      </c>
    </row>
    <row r="1654" spans="1:9" ht="26.4" x14ac:dyDescent="0.25">
      <c r="A1654" s="84" t="s">
        <v>7556</v>
      </c>
      <c r="B1654" s="84" t="s">
        <v>522</v>
      </c>
      <c r="C1654" s="51" t="s">
        <v>2507</v>
      </c>
      <c r="D1654" s="72">
        <v>72851</v>
      </c>
      <c r="E1654" s="24">
        <v>6</v>
      </c>
      <c r="F1654" s="84" t="s">
        <v>5262</v>
      </c>
      <c r="G1654" s="141">
        <v>1695022</v>
      </c>
      <c r="H1654" s="51">
        <v>23.18</v>
      </c>
      <c r="I1654" s="51">
        <f t="shared" si="30"/>
        <v>3.8633333333333333</v>
      </c>
    </row>
    <row r="1655" spans="1:9" ht="39.6" x14ac:dyDescent="0.25">
      <c r="A1655" s="84" t="s">
        <v>7557</v>
      </c>
      <c r="B1655" s="84" t="s">
        <v>1531</v>
      </c>
      <c r="C1655" s="51" t="s">
        <v>4377</v>
      </c>
      <c r="D1655" s="72">
        <v>1915</v>
      </c>
      <c r="E1655" s="24">
        <v>4</v>
      </c>
      <c r="F1655" s="84" t="s">
        <v>5598</v>
      </c>
      <c r="G1655" s="141">
        <v>9169244</v>
      </c>
      <c r="H1655" s="51">
        <v>63.86</v>
      </c>
      <c r="I1655" s="51">
        <f t="shared" si="30"/>
        <v>15.965</v>
      </c>
    </row>
    <row r="1656" spans="1:9" ht="39.6" x14ac:dyDescent="0.25">
      <c r="A1656" s="84" t="s">
        <v>7558</v>
      </c>
      <c r="B1656" s="84" t="s">
        <v>1532</v>
      </c>
      <c r="C1656" s="51" t="s">
        <v>4377</v>
      </c>
      <c r="D1656" s="72">
        <v>1517</v>
      </c>
      <c r="E1656" s="24">
        <v>4</v>
      </c>
      <c r="F1656" s="84" t="s">
        <v>5599</v>
      </c>
      <c r="G1656" s="141">
        <v>9163155</v>
      </c>
      <c r="H1656" s="51">
        <v>68.84</v>
      </c>
      <c r="I1656" s="51">
        <f t="shared" si="30"/>
        <v>17.21</v>
      </c>
    </row>
    <row r="1657" spans="1:9" ht="39.6" x14ac:dyDescent="0.25">
      <c r="A1657" s="84" t="s">
        <v>7559</v>
      </c>
      <c r="B1657" s="84" t="s">
        <v>2650</v>
      </c>
      <c r="C1657" s="51" t="s">
        <v>4378</v>
      </c>
      <c r="D1657" s="72" t="s">
        <v>4379</v>
      </c>
      <c r="E1657" s="24">
        <v>110</v>
      </c>
      <c r="F1657" s="84" t="s">
        <v>5600</v>
      </c>
      <c r="G1657" s="141">
        <v>8914011</v>
      </c>
      <c r="H1657" s="51">
        <v>73.58</v>
      </c>
      <c r="I1657" s="51">
        <f t="shared" si="30"/>
        <v>0.6689090909090909</v>
      </c>
    </row>
    <row r="1658" spans="1:9" ht="105.6" x14ac:dyDescent="0.25">
      <c r="A1658" s="84" t="s">
        <v>7560</v>
      </c>
      <c r="B1658" s="84" t="s">
        <v>2655</v>
      </c>
      <c r="C1658" s="51" t="s">
        <v>4380</v>
      </c>
      <c r="D1658" s="72">
        <v>833</v>
      </c>
      <c r="E1658" s="24">
        <v>13</v>
      </c>
      <c r="F1658" s="84" t="s">
        <v>5601</v>
      </c>
      <c r="G1658" s="141">
        <v>4170040</v>
      </c>
      <c r="H1658" s="51">
        <v>31.34</v>
      </c>
      <c r="I1658" s="51">
        <f t="shared" si="30"/>
        <v>2.4107692307692306</v>
      </c>
    </row>
    <row r="1659" spans="1:9" ht="26.4" x14ac:dyDescent="0.25">
      <c r="A1659" s="84" t="s">
        <v>7561</v>
      </c>
      <c r="B1659" s="84" t="s">
        <v>1079</v>
      </c>
      <c r="C1659" s="51" t="s">
        <v>4166</v>
      </c>
      <c r="D1659" s="72">
        <v>429060</v>
      </c>
      <c r="E1659" s="24">
        <v>6</v>
      </c>
      <c r="F1659" s="84" t="s">
        <v>5602</v>
      </c>
      <c r="G1659" s="141">
        <v>39050</v>
      </c>
      <c r="H1659" s="51">
        <v>59.8</v>
      </c>
      <c r="I1659" s="51">
        <f t="shared" si="30"/>
        <v>9.9666666666666668</v>
      </c>
    </row>
    <row r="1660" spans="1:9" ht="26.4" x14ac:dyDescent="0.25">
      <c r="A1660" s="84" t="s">
        <v>7562</v>
      </c>
      <c r="B1660" s="84" t="s">
        <v>636</v>
      </c>
      <c r="C1660" s="51" t="s">
        <v>488</v>
      </c>
      <c r="D1660" s="72">
        <v>32000</v>
      </c>
      <c r="E1660" s="24">
        <v>70</v>
      </c>
      <c r="F1660" s="84" t="s">
        <v>5275</v>
      </c>
      <c r="G1660" s="141">
        <v>60313</v>
      </c>
      <c r="H1660" s="51">
        <v>10.210000000000001</v>
      </c>
      <c r="I1660" s="51">
        <f t="shared" si="30"/>
        <v>0.14585714285714288</v>
      </c>
    </row>
    <row r="1661" spans="1:9" ht="26.4" x14ac:dyDescent="0.25">
      <c r="A1661" s="84" t="s">
        <v>7563</v>
      </c>
      <c r="B1661" s="84" t="s">
        <v>638</v>
      </c>
      <c r="C1661" s="51" t="s">
        <v>488</v>
      </c>
      <c r="D1661" s="72">
        <v>52000</v>
      </c>
      <c r="E1661" s="24">
        <v>70</v>
      </c>
      <c r="F1661" s="84" t="s">
        <v>5454</v>
      </c>
      <c r="G1661" s="141">
        <v>123406</v>
      </c>
      <c r="H1661" s="51">
        <v>12.24</v>
      </c>
      <c r="I1661" s="51">
        <f t="shared" si="30"/>
        <v>0.17485714285714285</v>
      </c>
    </row>
    <row r="1662" spans="1:9" ht="26.4" x14ac:dyDescent="0.25">
      <c r="A1662" s="84" t="s">
        <v>7564</v>
      </c>
      <c r="B1662" s="84" t="s">
        <v>637</v>
      </c>
      <c r="C1662" s="51" t="s">
        <v>488</v>
      </c>
      <c r="D1662" s="72">
        <v>91200</v>
      </c>
      <c r="E1662" s="24">
        <v>72</v>
      </c>
      <c r="F1662" s="84" t="s">
        <v>5275</v>
      </c>
      <c r="G1662" s="141">
        <v>60912</v>
      </c>
      <c r="H1662" s="51">
        <v>11.77</v>
      </c>
      <c r="I1662" s="51">
        <f t="shared" si="30"/>
        <v>0.16347222222222221</v>
      </c>
    </row>
    <row r="1663" spans="1:9" ht="39.6" x14ac:dyDescent="0.25">
      <c r="A1663" s="84" t="s">
        <v>7565</v>
      </c>
      <c r="B1663" s="84" t="s">
        <v>617</v>
      </c>
      <c r="C1663" s="51" t="s">
        <v>3915</v>
      </c>
      <c r="D1663" s="72" t="s">
        <v>4381</v>
      </c>
      <c r="E1663" s="24">
        <v>30</v>
      </c>
      <c r="F1663" s="84" t="s">
        <v>5174</v>
      </c>
      <c r="G1663" s="141">
        <v>8856019</v>
      </c>
      <c r="H1663" s="51">
        <v>34.56</v>
      </c>
      <c r="I1663" s="51">
        <f t="shared" si="30"/>
        <v>1.1520000000000001</v>
      </c>
    </row>
    <row r="1664" spans="1:9" ht="39.6" x14ac:dyDescent="0.25">
      <c r="A1664" s="84" t="s">
        <v>7566</v>
      </c>
      <c r="B1664" s="84" t="s">
        <v>1549</v>
      </c>
      <c r="C1664" s="51" t="s">
        <v>4382</v>
      </c>
      <c r="D1664" s="72">
        <v>33500</v>
      </c>
      <c r="E1664" s="24">
        <v>30</v>
      </c>
      <c r="F1664" s="84" t="s">
        <v>5174</v>
      </c>
      <c r="G1664" s="141">
        <v>9080931</v>
      </c>
      <c r="H1664" s="51">
        <v>49.61</v>
      </c>
      <c r="I1664" s="51">
        <f t="shared" si="30"/>
        <v>1.6536666666666666</v>
      </c>
    </row>
    <row r="1665" spans="1:9" ht="26.4" x14ac:dyDescent="0.25">
      <c r="A1665" s="84" t="s">
        <v>7567</v>
      </c>
      <c r="B1665" s="84" t="s">
        <v>820</v>
      </c>
      <c r="C1665" s="51" t="s">
        <v>4167</v>
      </c>
      <c r="D1665" s="72">
        <v>294000</v>
      </c>
      <c r="E1665" s="24">
        <v>1</v>
      </c>
      <c r="F1665" s="84" t="s">
        <v>5341</v>
      </c>
      <c r="G1665" s="141">
        <v>4441986</v>
      </c>
      <c r="H1665" s="51">
        <v>5.91</v>
      </c>
      <c r="I1665" s="51">
        <f t="shared" si="30"/>
        <v>5.91</v>
      </c>
    </row>
    <row r="1666" spans="1:9" ht="26.4" x14ac:dyDescent="0.25">
      <c r="A1666" s="84" t="s">
        <v>7568</v>
      </c>
      <c r="B1666" s="84" t="s">
        <v>838</v>
      </c>
      <c r="C1666" s="51" t="s">
        <v>4167</v>
      </c>
      <c r="D1666" s="72">
        <v>476005</v>
      </c>
      <c r="E1666" s="24">
        <v>1</v>
      </c>
      <c r="F1666" s="84" t="s">
        <v>5341</v>
      </c>
      <c r="G1666" s="141">
        <v>6181200</v>
      </c>
      <c r="H1666" s="51">
        <v>6.2</v>
      </c>
      <c r="I1666" s="51">
        <f t="shared" si="30"/>
        <v>6.2</v>
      </c>
    </row>
    <row r="1667" spans="1:9" ht="26.4" x14ac:dyDescent="0.25">
      <c r="A1667" s="84" t="s">
        <v>7569</v>
      </c>
      <c r="B1667" s="84" t="s">
        <v>514</v>
      </c>
      <c r="C1667" s="51" t="s">
        <v>4383</v>
      </c>
      <c r="D1667" s="72">
        <v>94015</v>
      </c>
      <c r="E1667" s="24">
        <v>72</v>
      </c>
      <c r="F1667" s="84" t="s">
        <v>5603</v>
      </c>
      <c r="G1667" s="141">
        <v>9232299</v>
      </c>
      <c r="H1667" s="51">
        <v>19.78</v>
      </c>
      <c r="I1667" s="51">
        <f t="shared" si="30"/>
        <v>0.27472222222222226</v>
      </c>
    </row>
    <row r="1668" spans="1:9" ht="26.4" x14ac:dyDescent="0.25">
      <c r="A1668" s="84" t="s">
        <v>7570</v>
      </c>
      <c r="B1668" s="84" t="s">
        <v>648</v>
      </c>
      <c r="C1668" s="51" t="s">
        <v>4384</v>
      </c>
      <c r="D1668" s="72">
        <v>31077</v>
      </c>
      <c r="E1668" s="24">
        <v>48</v>
      </c>
      <c r="F1668" s="84" t="s">
        <v>5181</v>
      </c>
      <c r="G1668" s="141">
        <v>8170019</v>
      </c>
      <c r="H1668" s="51">
        <v>13.51</v>
      </c>
      <c r="I1668" s="51">
        <f t="shared" si="30"/>
        <v>0.28145833333333331</v>
      </c>
    </row>
    <row r="1669" spans="1:9" x14ac:dyDescent="0.25">
      <c r="A1669" s="84" t="s">
        <v>7571</v>
      </c>
      <c r="B1669" s="84" t="s">
        <v>832</v>
      </c>
      <c r="C1669" s="51" t="s">
        <v>4385</v>
      </c>
      <c r="D1669" s="72">
        <v>47</v>
      </c>
      <c r="E1669" s="24">
        <v>1</v>
      </c>
      <c r="F1669" s="84" t="s">
        <v>5604</v>
      </c>
      <c r="G1669" s="141">
        <v>6282222</v>
      </c>
      <c r="H1669" s="51">
        <v>8.09</v>
      </c>
      <c r="I1669" s="51">
        <f t="shared" si="30"/>
        <v>8.09</v>
      </c>
    </row>
    <row r="1670" spans="1:9" ht="39.6" x14ac:dyDescent="0.25">
      <c r="A1670" s="84" t="s">
        <v>7572</v>
      </c>
      <c r="B1670" s="84" t="s">
        <v>1593</v>
      </c>
      <c r="C1670" s="51" t="s">
        <v>3861</v>
      </c>
      <c r="D1670" s="72">
        <v>66193</v>
      </c>
      <c r="E1670" s="24">
        <v>20</v>
      </c>
      <c r="F1670" s="84" t="s">
        <v>5174</v>
      </c>
      <c r="G1670" s="141">
        <v>0</v>
      </c>
      <c r="H1670" s="51">
        <v>89.95</v>
      </c>
      <c r="I1670" s="51">
        <f t="shared" si="30"/>
        <v>4.4975000000000005</v>
      </c>
    </row>
    <row r="1671" spans="1:9" ht="39.6" x14ac:dyDescent="0.25">
      <c r="A1671" s="84" t="s">
        <v>7573</v>
      </c>
      <c r="B1671" s="84" t="s">
        <v>1603</v>
      </c>
      <c r="C1671" s="51" t="s">
        <v>3489</v>
      </c>
      <c r="D1671" s="72">
        <v>13508</v>
      </c>
      <c r="E1671" s="24">
        <v>21</v>
      </c>
      <c r="F1671" s="84" t="s">
        <v>5476</v>
      </c>
      <c r="G1671" s="141">
        <v>3861002</v>
      </c>
      <c r="H1671" s="51">
        <v>60.24</v>
      </c>
      <c r="I1671" s="51">
        <f t="shared" si="30"/>
        <v>2.8685714285714288</v>
      </c>
    </row>
    <row r="1672" spans="1:9" ht="26.4" x14ac:dyDescent="0.25">
      <c r="A1672" s="84" t="s">
        <v>7574</v>
      </c>
      <c r="B1672" s="84" t="s">
        <v>533</v>
      </c>
      <c r="C1672" s="51" t="s">
        <v>4386</v>
      </c>
      <c r="D1672" s="72">
        <v>185400</v>
      </c>
      <c r="E1672" s="24">
        <v>20</v>
      </c>
      <c r="F1672" s="84" t="s">
        <v>5174</v>
      </c>
      <c r="G1672" s="141">
        <v>8651378</v>
      </c>
      <c r="H1672" s="51">
        <v>82.94</v>
      </c>
      <c r="I1672" s="51">
        <f t="shared" si="30"/>
        <v>4.1470000000000002</v>
      </c>
    </row>
    <row r="1673" spans="1:9" x14ac:dyDescent="0.25">
      <c r="A1673" s="84" t="s">
        <v>7575</v>
      </c>
      <c r="B1673" s="84" t="s">
        <v>627</v>
      </c>
      <c r="C1673" s="51" t="s">
        <v>4387</v>
      </c>
      <c r="D1673" s="72">
        <v>2127</v>
      </c>
      <c r="E1673" s="24">
        <v>10</v>
      </c>
      <c r="F1673" s="84" t="s">
        <v>5174</v>
      </c>
      <c r="G1673" s="141">
        <v>9070047</v>
      </c>
      <c r="H1673" s="51">
        <v>20.59</v>
      </c>
      <c r="I1673" s="51">
        <f t="shared" si="30"/>
        <v>2.0590000000000002</v>
      </c>
    </row>
    <row r="1674" spans="1:9" ht="39.6" x14ac:dyDescent="0.25">
      <c r="A1674" s="84" t="s">
        <v>7576</v>
      </c>
      <c r="B1674" s="84" t="s">
        <v>663</v>
      </c>
      <c r="C1674" s="51" t="s">
        <v>4388</v>
      </c>
      <c r="D1674" s="72" t="s">
        <v>4389</v>
      </c>
      <c r="E1674" s="24">
        <v>1</v>
      </c>
      <c r="F1674" s="84" t="s">
        <v>5371</v>
      </c>
      <c r="G1674" s="141">
        <v>4724158</v>
      </c>
      <c r="H1674" s="51">
        <v>36.93</v>
      </c>
      <c r="I1674" s="51">
        <f t="shared" si="30"/>
        <v>36.93</v>
      </c>
    </row>
    <row r="1675" spans="1:9" ht="52.8" x14ac:dyDescent="0.25">
      <c r="A1675" s="84" t="s">
        <v>7577</v>
      </c>
      <c r="B1675" s="85" t="s">
        <v>2342</v>
      </c>
      <c r="C1675" s="51" t="s">
        <v>2321</v>
      </c>
      <c r="D1675" s="72">
        <v>89541</v>
      </c>
      <c r="E1675" s="24">
        <v>20</v>
      </c>
      <c r="F1675" s="84" t="s">
        <v>5174</v>
      </c>
      <c r="G1675" s="141">
        <v>0</v>
      </c>
      <c r="H1675" s="51">
        <v>59.05</v>
      </c>
      <c r="I1675" s="51">
        <f t="shared" si="30"/>
        <v>2.9524999999999997</v>
      </c>
    </row>
    <row r="1676" spans="1:9" ht="39.6" x14ac:dyDescent="0.25">
      <c r="A1676" s="84" t="s">
        <v>7578</v>
      </c>
      <c r="B1676" s="84" t="s">
        <v>2392</v>
      </c>
      <c r="C1676" s="51" t="s">
        <v>4390</v>
      </c>
      <c r="D1676" s="72" t="s">
        <v>4391</v>
      </c>
      <c r="E1676" s="24">
        <v>16</v>
      </c>
      <c r="F1676" s="84" t="s">
        <v>5351</v>
      </c>
      <c r="G1676" s="141">
        <v>9022590</v>
      </c>
      <c r="H1676" s="51">
        <v>20.27</v>
      </c>
      <c r="I1676" s="51">
        <f t="shared" si="30"/>
        <v>1.266875</v>
      </c>
    </row>
    <row r="1677" spans="1:9" ht="39.6" x14ac:dyDescent="0.25">
      <c r="A1677" s="84" t="s">
        <v>7579</v>
      </c>
      <c r="B1677" s="84" t="s">
        <v>2393</v>
      </c>
      <c r="C1677" s="51" t="s">
        <v>2320</v>
      </c>
      <c r="D1677" s="72" t="s">
        <v>4392</v>
      </c>
      <c r="E1677" s="24">
        <v>24</v>
      </c>
      <c r="F1677" s="84" t="s">
        <v>5605</v>
      </c>
      <c r="G1677" s="141">
        <v>9022570</v>
      </c>
      <c r="H1677" s="51">
        <v>23.01</v>
      </c>
      <c r="I1677" s="51">
        <f t="shared" si="30"/>
        <v>0.9587500000000001</v>
      </c>
    </row>
    <row r="1678" spans="1:9" ht="26.4" x14ac:dyDescent="0.25">
      <c r="A1678" s="84" t="s">
        <v>7580</v>
      </c>
      <c r="B1678" s="84" t="s">
        <v>2437</v>
      </c>
      <c r="C1678" s="51" t="s">
        <v>4393</v>
      </c>
      <c r="D1678" s="72">
        <v>81662407</v>
      </c>
      <c r="E1678" s="24">
        <v>24</v>
      </c>
      <c r="F1678" s="84" t="s">
        <v>5344</v>
      </c>
      <c r="G1678" s="141">
        <v>5325002</v>
      </c>
      <c r="H1678" s="51">
        <v>12.17</v>
      </c>
      <c r="I1678" s="51">
        <f t="shared" si="30"/>
        <v>0.50708333333333333</v>
      </c>
    </row>
    <row r="1679" spans="1:9" x14ac:dyDescent="0.25">
      <c r="A1679" s="84" t="s">
        <v>7581</v>
      </c>
      <c r="B1679" s="66" t="s">
        <v>2442</v>
      </c>
      <c r="C1679" s="51" t="s">
        <v>4029</v>
      </c>
      <c r="D1679" s="72">
        <v>360</v>
      </c>
      <c r="E1679" s="24">
        <v>28</v>
      </c>
      <c r="F1679" s="84" t="s">
        <v>5393</v>
      </c>
      <c r="G1679" s="141">
        <v>4037800</v>
      </c>
      <c r="H1679" s="51">
        <v>13.92</v>
      </c>
      <c r="I1679" s="51">
        <f t="shared" si="30"/>
        <v>0.49714285714285716</v>
      </c>
    </row>
    <row r="1680" spans="1:9" x14ac:dyDescent="0.25">
      <c r="A1680" s="84" t="s">
        <v>7582</v>
      </c>
      <c r="B1680" s="85" t="s">
        <v>511</v>
      </c>
      <c r="C1680" s="86" t="s">
        <v>7218</v>
      </c>
      <c r="D1680" s="87" t="s">
        <v>7219</v>
      </c>
      <c r="E1680" s="88">
        <v>70</v>
      </c>
      <c r="F1680" s="86" t="s">
        <v>397</v>
      </c>
      <c r="G1680" s="143">
        <v>1320007</v>
      </c>
      <c r="H1680" s="51">
        <v>21.75</v>
      </c>
      <c r="I1680" s="51">
        <f t="shared" si="30"/>
        <v>0.31071428571428572</v>
      </c>
    </row>
    <row r="1681" spans="1:10" ht="26.4" x14ac:dyDescent="0.25">
      <c r="A1681" s="84" t="s">
        <v>7583</v>
      </c>
      <c r="B1681" s="85" t="s">
        <v>7220</v>
      </c>
      <c r="C1681" s="86" t="s">
        <v>7218</v>
      </c>
      <c r="D1681" s="87" t="s">
        <v>7221</v>
      </c>
      <c r="E1681" s="88">
        <v>70</v>
      </c>
      <c r="F1681" s="86" t="s">
        <v>397</v>
      </c>
      <c r="G1681" s="143">
        <v>1320008</v>
      </c>
      <c r="H1681" s="51">
        <v>21.75</v>
      </c>
      <c r="I1681" s="51">
        <f t="shared" si="30"/>
        <v>0.31071428571428572</v>
      </c>
    </row>
    <row r="1682" spans="1:10" ht="26.4" x14ac:dyDescent="0.25">
      <c r="A1682" s="84" t="s">
        <v>7584</v>
      </c>
      <c r="B1682" s="85" t="s">
        <v>510</v>
      </c>
      <c r="C1682" s="86" t="s">
        <v>7218</v>
      </c>
      <c r="D1682" s="87" t="s">
        <v>7222</v>
      </c>
      <c r="E1682" s="88">
        <v>70</v>
      </c>
      <c r="F1682" s="86" t="s">
        <v>397</v>
      </c>
      <c r="G1682" s="143">
        <v>1320009</v>
      </c>
      <c r="H1682" s="51">
        <v>21.75</v>
      </c>
      <c r="I1682" s="51">
        <f t="shared" si="30"/>
        <v>0.31071428571428572</v>
      </c>
    </row>
    <row r="1683" spans="1:10" x14ac:dyDescent="0.25">
      <c r="A1683" s="84" t="s">
        <v>7585</v>
      </c>
      <c r="B1683" s="85" t="s">
        <v>7223</v>
      </c>
      <c r="C1683" s="86" t="s">
        <v>7218</v>
      </c>
      <c r="D1683" s="87" t="s">
        <v>7224</v>
      </c>
      <c r="E1683" s="88">
        <v>70</v>
      </c>
      <c r="F1683" s="86" t="s">
        <v>397</v>
      </c>
      <c r="G1683" s="143">
        <v>1320019</v>
      </c>
      <c r="H1683" s="51">
        <v>29.58</v>
      </c>
      <c r="I1683" s="51">
        <f t="shared" si="30"/>
        <v>0.42257142857142854</v>
      </c>
    </row>
    <row r="1684" spans="1:10" x14ac:dyDescent="0.25">
      <c r="A1684" s="84" t="s">
        <v>7586</v>
      </c>
      <c r="B1684" s="89" t="s">
        <v>7225</v>
      </c>
      <c r="C1684" s="86" t="s">
        <v>7226</v>
      </c>
      <c r="D1684" s="89">
        <v>3010010292</v>
      </c>
      <c r="E1684" s="88">
        <v>60</v>
      </c>
      <c r="F1684" s="86" t="s">
        <v>7227</v>
      </c>
      <c r="G1684" s="105">
        <v>1230004</v>
      </c>
      <c r="H1684" s="51">
        <v>15.98</v>
      </c>
      <c r="I1684" s="51">
        <f t="shared" si="30"/>
        <v>0.26633333333333337</v>
      </c>
    </row>
    <row r="1685" spans="1:10" x14ac:dyDescent="0.25">
      <c r="A1685" s="84" t="s">
        <v>7587</v>
      </c>
      <c r="B1685" s="89" t="s">
        <v>7228</v>
      </c>
      <c r="C1685" s="86" t="s">
        <v>7226</v>
      </c>
      <c r="D1685" s="89">
        <v>3010010294</v>
      </c>
      <c r="E1685" s="88">
        <v>60</v>
      </c>
      <c r="F1685" s="86" t="s">
        <v>7227</v>
      </c>
      <c r="G1685" s="105">
        <v>1230003</v>
      </c>
      <c r="H1685" s="51">
        <v>15.98</v>
      </c>
      <c r="I1685" s="51">
        <f t="shared" si="30"/>
        <v>0.26633333333333337</v>
      </c>
    </row>
    <row r="1686" spans="1:10" x14ac:dyDescent="0.25">
      <c r="A1686" s="84" t="s">
        <v>7588</v>
      </c>
      <c r="B1686" s="89" t="s">
        <v>7229</v>
      </c>
      <c r="C1686" s="86" t="s">
        <v>7226</v>
      </c>
      <c r="D1686" s="89">
        <v>3010010296</v>
      </c>
      <c r="E1686" s="88">
        <v>60</v>
      </c>
      <c r="F1686" s="86" t="s">
        <v>7227</v>
      </c>
      <c r="G1686" s="105">
        <v>1230005</v>
      </c>
      <c r="H1686" s="51">
        <v>15.98</v>
      </c>
      <c r="I1686" s="51">
        <f t="shared" si="30"/>
        <v>0.26633333333333337</v>
      </c>
    </row>
    <row r="1687" spans="1:10" ht="26.4" x14ac:dyDescent="0.25">
      <c r="A1687" s="84" t="s">
        <v>7589</v>
      </c>
      <c r="B1687" s="85" t="s">
        <v>7230</v>
      </c>
      <c r="C1687" s="86" t="s">
        <v>3763</v>
      </c>
      <c r="D1687" s="90">
        <v>3850</v>
      </c>
      <c r="E1687" s="88">
        <v>250</v>
      </c>
      <c r="F1687" s="86" t="s">
        <v>7231</v>
      </c>
      <c r="G1687" s="144">
        <v>8927429</v>
      </c>
      <c r="H1687" s="51">
        <v>47.47</v>
      </c>
      <c r="I1687" s="51">
        <f t="shared" si="30"/>
        <v>0.18987999999999999</v>
      </c>
    </row>
    <row r="1688" spans="1:10" ht="39.6" x14ac:dyDescent="0.25">
      <c r="A1688" s="84" t="s">
        <v>7590</v>
      </c>
      <c r="B1688" s="85" t="s">
        <v>7232</v>
      </c>
      <c r="C1688" s="86" t="s">
        <v>3492</v>
      </c>
      <c r="D1688" s="90">
        <v>77897</v>
      </c>
      <c r="E1688" s="88">
        <v>72</v>
      </c>
      <c r="F1688" s="86" t="s">
        <v>254</v>
      </c>
      <c r="G1688" s="144">
        <v>8977533</v>
      </c>
      <c r="H1688" s="51">
        <v>34.340000000000003</v>
      </c>
      <c r="I1688" s="51">
        <f t="shared" si="30"/>
        <v>0.4769444444444445</v>
      </c>
    </row>
    <row r="1689" spans="1:10" ht="26.4" x14ac:dyDescent="0.25">
      <c r="A1689" s="84" t="s">
        <v>7591</v>
      </c>
      <c r="B1689" s="85" t="s">
        <v>7233</v>
      </c>
      <c r="C1689" s="86" t="s">
        <v>2530</v>
      </c>
      <c r="D1689" s="90">
        <v>13096</v>
      </c>
      <c r="E1689" s="88">
        <v>6</v>
      </c>
      <c r="F1689" s="86" t="s">
        <v>7234</v>
      </c>
      <c r="G1689" s="144">
        <v>1541462</v>
      </c>
      <c r="H1689" s="51">
        <v>21.09</v>
      </c>
      <c r="I1689" s="51">
        <f t="shared" si="30"/>
        <v>3.5150000000000001</v>
      </c>
    </row>
    <row r="1690" spans="1:10" x14ac:dyDescent="0.25">
      <c r="A1690" s="84" t="s">
        <v>7592</v>
      </c>
      <c r="B1690" s="97" t="s">
        <v>7384</v>
      </c>
      <c r="C1690" s="97" t="s">
        <v>3879</v>
      </c>
      <c r="D1690" s="98" t="s">
        <v>7383</v>
      </c>
      <c r="E1690" s="98">
        <v>20</v>
      </c>
      <c r="F1690" s="97" t="s">
        <v>7436</v>
      </c>
      <c r="G1690" s="98">
        <v>5474051</v>
      </c>
      <c r="H1690" s="99">
        <v>65.849999999999994</v>
      </c>
      <c r="I1690" s="51">
        <f t="shared" si="30"/>
        <v>3.2924999999999995</v>
      </c>
      <c r="J1690" s="100"/>
    </row>
    <row r="1691" spans="1:10" x14ac:dyDescent="0.25">
      <c r="A1691" s="84" t="s">
        <v>7593</v>
      </c>
      <c r="B1691" s="97" t="s">
        <v>7386</v>
      </c>
      <c r="C1691" s="97" t="s">
        <v>3496</v>
      </c>
      <c r="D1691" s="98" t="s">
        <v>7385</v>
      </c>
      <c r="E1691" s="98">
        <v>60</v>
      </c>
      <c r="F1691" s="97" t="s">
        <v>7387</v>
      </c>
      <c r="G1691" s="98">
        <v>8977707</v>
      </c>
      <c r="H1691" s="99">
        <v>45.38</v>
      </c>
      <c r="I1691" s="51">
        <f t="shared" si="30"/>
        <v>0.75633333333333341</v>
      </c>
      <c r="J1691" s="100"/>
    </row>
    <row r="1692" spans="1:10" x14ac:dyDescent="0.25">
      <c r="A1692" s="84" t="s">
        <v>7594</v>
      </c>
      <c r="B1692" s="97" t="s">
        <v>7389</v>
      </c>
      <c r="C1692" s="97" t="s">
        <v>4039</v>
      </c>
      <c r="D1692" s="98" t="s">
        <v>7388</v>
      </c>
      <c r="E1692" s="98">
        <v>60</v>
      </c>
      <c r="F1692" s="97" t="s">
        <v>7390</v>
      </c>
      <c r="G1692" s="98">
        <v>4039039</v>
      </c>
      <c r="H1692" s="99">
        <v>29.25</v>
      </c>
      <c r="I1692" s="51">
        <f t="shared" ref="I1692:I1742" si="31">H1692/$E1692</f>
        <v>0.48749999999999999</v>
      </c>
      <c r="J1692" s="100"/>
    </row>
    <row r="1693" spans="1:10" x14ac:dyDescent="0.25">
      <c r="A1693" s="84" t="s">
        <v>7595</v>
      </c>
      <c r="B1693" s="97" t="s">
        <v>7392</v>
      </c>
      <c r="C1693" s="97" t="s">
        <v>3824</v>
      </c>
      <c r="D1693" s="98" t="s">
        <v>7391</v>
      </c>
      <c r="E1693" s="98">
        <v>72</v>
      </c>
      <c r="F1693" s="97" t="s">
        <v>7393</v>
      </c>
      <c r="G1693" s="98">
        <v>8908115</v>
      </c>
      <c r="H1693" s="99">
        <v>33.049999999999997</v>
      </c>
      <c r="I1693" s="51">
        <f t="shared" si="31"/>
        <v>0.45902777777777776</v>
      </c>
      <c r="J1693" s="100"/>
    </row>
    <row r="1694" spans="1:10" x14ac:dyDescent="0.25">
      <c r="A1694" s="84" t="s">
        <v>7596</v>
      </c>
      <c r="B1694" s="97" t="s">
        <v>7395</v>
      </c>
      <c r="C1694" s="97" t="s">
        <v>3940</v>
      </c>
      <c r="D1694" s="98" t="s">
        <v>7394</v>
      </c>
      <c r="E1694" s="98">
        <v>8</v>
      </c>
      <c r="F1694" s="97" t="s">
        <v>7396</v>
      </c>
      <c r="G1694" s="98">
        <v>8666018</v>
      </c>
      <c r="H1694" s="99">
        <v>41.05</v>
      </c>
      <c r="I1694" s="51">
        <f t="shared" si="31"/>
        <v>5.1312499999999996</v>
      </c>
      <c r="J1694" s="100"/>
    </row>
    <row r="1695" spans="1:10" x14ac:dyDescent="0.25">
      <c r="A1695" s="84" t="s">
        <v>7597</v>
      </c>
      <c r="B1695" s="97" t="s">
        <v>7398</v>
      </c>
      <c r="C1695" s="97" t="s">
        <v>4334</v>
      </c>
      <c r="D1695" s="98" t="s">
        <v>7397</v>
      </c>
      <c r="E1695" s="98">
        <v>6</v>
      </c>
      <c r="F1695" s="97" t="s">
        <v>5262</v>
      </c>
      <c r="G1695" s="98">
        <v>1695000</v>
      </c>
      <c r="H1695" s="99">
        <v>26.85</v>
      </c>
      <c r="I1695" s="51">
        <f t="shared" si="31"/>
        <v>4.4750000000000005</v>
      </c>
      <c r="J1695" s="100"/>
    </row>
    <row r="1696" spans="1:10" x14ac:dyDescent="0.25">
      <c r="A1696" s="84" t="s">
        <v>7598</v>
      </c>
      <c r="B1696" s="97" t="s">
        <v>7401</v>
      </c>
      <c r="C1696" s="97" t="s">
        <v>7400</v>
      </c>
      <c r="D1696" s="98" t="s">
        <v>7399</v>
      </c>
      <c r="E1696" s="98">
        <v>200</v>
      </c>
      <c r="F1696" s="97" t="s">
        <v>5288</v>
      </c>
      <c r="G1696" s="98">
        <v>3503544</v>
      </c>
      <c r="H1696" s="99">
        <v>60.18</v>
      </c>
      <c r="I1696" s="51">
        <f t="shared" si="31"/>
        <v>0.3009</v>
      </c>
      <c r="J1696" s="100"/>
    </row>
    <row r="1697" spans="1:10" x14ac:dyDescent="0.25">
      <c r="A1697" s="84" t="s">
        <v>7599</v>
      </c>
      <c r="B1697" s="97" t="s">
        <v>7403</v>
      </c>
      <c r="C1697" s="97" t="s">
        <v>7400</v>
      </c>
      <c r="D1697" s="98" t="s">
        <v>7402</v>
      </c>
      <c r="E1697" s="98">
        <v>200</v>
      </c>
      <c r="F1697" s="97" t="s">
        <v>5288</v>
      </c>
      <c r="G1697" s="98">
        <v>3503542</v>
      </c>
      <c r="H1697" s="99">
        <v>60.18</v>
      </c>
      <c r="I1697" s="51">
        <f t="shared" si="31"/>
        <v>0.3009</v>
      </c>
      <c r="J1697" s="100"/>
    </row>
    <row r="1698" spans="1:10" x14ac:dyDescent="0.25">
      <c r="A1698" s="84" t="s">
        <v>7600</v>
      </c>
      <c r="B1698" s="97" t="s">
        <v>7405</v>
      </c>
      <c r="C1698" s="97" t="s">
        <v>7400</v>
      </c>
      <c r="D1698" s="98" t="s">
        <v>7404</v>
      </c>
      <c r="E1698" s="98">
        <v>200</v>
      </c>
      <c r="F1698" s="97" t="s">
        <v>7406</v>
      </c>
      <c r="G1698" s="98">
        <v>3503546</v>
      </c>
      <c r="H1698" s="99">
        <v>60.18</v>
      </c>
      <c r="I1698" s="51">
        <f t="shared" si="31"/>
        <v>0.3009</v>
      </c>
      <c r="J1698" s="100"/>
    </row>
    <row r="1699" spans="1:10" x14ac:dyDescent="0.25">
      <c r="A1699" s="84" t="s">
        <v>7601</v>
      </c>
      <c r="B1699" s="97" t="s">
        <v>7409</v>
      </c>
      <c r="C1699" s="97" t="s">
        <v>7408</v>
      </c>
      <c r="D1699" s="98" t="s">
        <v>7407</v>
      </c>
      <c r="E1699" s="98">
        <v>200</v>
      </c>
      <c r="F1699" s="97" t="s">
        <v>7410</v>
      </c>
      <c r="G1699" s="98">
        <v>3292470</v>
      </c>
      <c r="H1699" s="99">
        <v>5.26</v>
      </c>
      <c r="I1699" s="51">
        <f t="shared" si="31"/>
        <v>2.63E-2</v>
      </c>
      <c r="J1699" s="100"/>
    </row>
    <row r="1700" spans="1:10" x14ac:dyDescent="0.25">
      <c r="A1700" s="84" t="s">
        <v>7602</v>
      </c>
      <c r="B1700" s="97" t="s">
        <v>7412</v>
      </c>
      <c r="C1700" s="97" t="s">
        <v>3481</v>
      </c>
      <c r="D1700" s="98" t="s">
        <v>7411</v>
      </c>
      <c r="E1700" s="98">
        <v>1</v>
      </c>
      <c r="F1700" s="97" t="s">
        <v>7413</v>
      </c>
      <c r="G1700" s="98">
        <v>3113340</v>
      </c>
      <c r="H1700" s="99">
        <v>14.45</v>
      </c>
      <c r="I1700" s="51">
        <f t="shared" si="31"/>
        <v>14.45</v>
      </c>
      <c r="J1700" s="100"/>
    </row>
    <row r="1701" spans="1:10" x14ac:dyDescent="0.25">
      <c r="A1701" s="84" t="s">
        <v>7603</v>
      </c>
      <c r="B1701" s="97" t="s">
        <v>7415</v>
      </c>
      <c r="C1701" s="97" t="s">
        <v>3481</v>
      </c>
      <c r="D1701" s="98" t="s">
        <v>7414</v>
      </c>
      <c r="E1701" s="98">
        <v>4</v>
      </c>
      <c r="F1701" s="97" t="s">
        <v>7416</v>
      </c>
      <c r="G1701" s="98">
        <v>3113100</v>
      </c>
      <c r="H1701" s="99">
        <v>13.42</v>
      </c>
      <c r="I1701" s="51">
        <f t="shared" si="31"/>
        <v>3.355</v>
      </c>
      <c r="J1701" s="100"/>
    </row>
    <row r="1702" spans="1:10" x14ac:dyDescent="0.25">
      <c r="A1702" s="84" t="s">
        <v>7604</v>
      </c>
      <c r="B1702" s="97" t="s">
        <v>7418</v>
      </c>
      <c r="C1702" s="97" t="s">
        <v>4104</v>
      </c>
      <c r="D1702" s="98" t="s">
        <v>7417</v>
      </c>
      <c r="E1702" s="98">
        <v>40</v>
      </c>
      <c r="F1702" s="97" t="s">
        <v>7419</v>
      </c>
      <c r="G1702" s="98">
        <v>9310030</v>
      </c>
      <c r="H1702" s="99">
        <v>8.4700000000000006</v>
      </c>
      <c r="I1702" s="51">
        <f t="shared" si="31"/>
        <v>0.21175000000000002</v>
      </c>
      <c r="J1702" s="100"/>
    </row>
    <row r="1703" spans="1:10" x14ac:dyDescent="0.25">
      <c r="A1703" s="84" t="s">
        <v>7605</v>
      </c>
      <c r="B1703" s="97" t="s">
        <v>7421</v>
      </c>
      <c r="C1703" s="97" t="s">
        <v>4104</v>
      </c>
      <c r="D1703" s="98" t="s">
        <v>7420</v>
      </c>
      <c r="E1703" s="98">
        <v>40</v>
      </c>
      <c r="F1703" s="97" t="s">
        <v>7419</v>
      </c>
      <c r="G1703" s="98">
        <v>9310031</v>
      </c>
      <c r="H1703" s="99">
        <v>8.4700000000000006</v>
      </c>
      <c r="I1703" s="51">
        <f t="shared" si="31"/>
        <v>0.21175000000000002</v>
      </c>
      <c r="J1703" s="100"/>
    </row>
    <row r="1704" spans="1:10" x14ac:dyDescent="0.25">
      <c r="A1704" s="84" t="s">
        <v>7606</v>
      </c>
      <c r="B1704" s="97" t="s">
        <v>7424</v>
      </c>
      <c r="C1704" s="97" t="s">
        <v>7423</v>
      </c>
      <c r="D1704" s="98" t="s">
        <v>7422</v>
      </c>
      <c r="E1704" s="98">
        <v>6</v>
      </c>
      <c r="F1704" s="97" t="s">
        <v>5262</v>
      </c>
      <c r="G1704" s="98">
        <v>1480501</v>
      </c>
      <c r="H1704" s="99">
        <v>47.25</v>
      </c>
      <c r="I1704" s="51">
        <f t="shared" si="31"/>
        <v>7.875</v>
      </c>
      <c r="J1704" s="100"/>
    </row>
    <row r="1705" spans="1:10" x14ac:dyDescent="0.25">
      <c r="A1705" s="84" t="s">
        <v>7607</v>
      </c>
      <c r="B1705" s="97" t="s">
        <v>7426</v>
      </c>
      <c r="C1705" s="97" t="s">
        <v>3996</v>
      </c>
      <c r="D1705" s="98" t="s">
        <v>7425</v>
      </c>
      <c r="E1705" s="98">
        <v>6</v>
      </c>
      <c r="F1705" s="97" t="s">
        <v>7427</v>
      </c>
      <c r="G1705" s="98">
        <v>2105113</v>
      </c>
      <c r="H1705" s="99">
        <v>28.72</v>
      </c>
      <c r="I1705" s="51">
        <f t="shared" si="31"/>
        <v>4.7866666666666662</v>
      </c>
      <c r="J1705" s="100"/>
    </row>
    <row r="1706" spans="1:10" x14ac:dyDescent="0.25">
      <c r="A1706" s="84" t="s">
        <v>7608</v>
      </c>
      <c r="B1706" s="97" t="s">
        <v>7429</v>
      </c>
      <c r="C1706" s="97" t="s">
        <v>3491</v>
      </c>
      <c r="D1706" s="98" t="s">
        <v>7428</v>
      </c>
      <c r="E1706" s="98">
        <v>1000</v>
      </c>
      <c r="F1706" s="97" t="s">
        <v>7410</v>
      </c>
      <c r="G1706" s="98">
        <v>2310000</v>
      </c>
      <c r="H1706" s="99">
        <v>17.86</v>
      </c>
      <c r="I1706" s="51">
        <f t="shared" si="31"/>
        <v>1.7860000000000001E-2</v>
      </c>
      <c r="J1706" s="100"/>
    </row>
    <row r="1707" spans="1:10" x14ac:dyDescent="0.25">
      <c r="A1707" s="84" t="s">
        <v>7609</v>
      </c>
      <c r="B1707" s="97" t="s">
        <v>7431</v>
      </c>
      <c r="C1707" s="97" t="s">
        <v>3491</v>
      </c>
      <c r="D1707" s="98" t="s">
        <v>7430</v>
      </c>
      <c r="E1707" s="98">
        <v>250</v>
      </c>
      <c r="F1707" s="97" t="s">
        <v>5471</v>
      </c>
      <c r="G1707" s="98">
        <v>2280025</v>
      </c>
      <c r="H1707" s="99">
        <v>16.899999999999999</v>
      </c>
      <c r="I1707" s="51">
        <f t="shared" si="31"/>
        <v>6.7599999999999993E-2</v>
      </c>
      <c r="J1707" s="100"/>
    </row>
    <row r="1708" spans="1:10" x14ac:dyDescent="0.25">
      <c r="A1708" s="84" t="s">
        <v>7610</v>
      </c>
      <c r="B1708" s="97" t="s">
        <v>7434</v>
      </c>
      <c r="C1708" s="97" t="s">
        <v>7433</v>
      </c>
      <c r="D1708" s="98" t="s">
        <v>7432</v>
      </c>
      <c r="E1708" s="98">
        <v>10</v>
      </c>
      <c r="F1708" s="97" t="s">
        <v>7435</v>
      </c>
      <c r="G1708" s="98">
        <v>2101100</v>
      </c>
      <c r="H1708" s="99">
        <v>50.71</v>
      </c>
      <c r="I1708" s="51">
        <f t="shared" si="31"/>
        <v>5.0709999999999997</v>
      </c>
      <c r="J1708" s="100"/>
    </row>
    <row r="1709" spans="1:10" x14ac:dyDescent="0.25">
      <c r="A1709" s="84" t="s">
        <v>7611</v>
      </c>
      <c r="B1709" s="101" t="s">
        <v>7437</v>
      </c>
      <c r="C1709" s="101" t="s">
        <v>4331</v>
      </c>
      <c r="D1709" s="102">
        <v>91481</v>
      </c>
      <c r="E1709" s="102">
        <v>6</v>
      </c>
      <c r="F1709" s="101" t="s">
        <v>7438</v>
      </c>
      <c r="G1709" s="102">
        <v>9404171</v>
      </c>
      <c r="H1709" s="103">
        <v>43.68</v>
      </c>
      <c r="I1709" s="51">
        <f t="shared" si="31"/>
        <v>7.28</v>
      </c>
    </row>
    <row r="1710" spans="1:10" x14ac:dyDescent="0.25">
      <c r="A1710" s="84" t="s">
        <v>7612</v>
      </c>
      <c r="B1710" s="101" t="s">
        <v>7439</v>
      </c>
      <c r="C1710" s="101" t="s">
        <v>3994</v>
      </c>
      <c r="D1710" s="102" t="s">
        <v>7440</v>
      </c>
      <c r="E1710" s="102">
        <v>6</v>
      </c>
      <c r="F1710" s="101" t="s">
        <v>7234</v>
      </c>
      <c r="G1710" s="102">
        <v>1551159</v>
      </c>
      <c r="H1710" s="103">
        <v>36.049999999999997</v>
      </c>
      <c r="I1710" s="51">
        <f t="shared" si="31"/>
        <v>6.0083333333333329</v>
      </c>
    </row>
    <row r="1711" spans="1:10" x14ac:dyDescent="0.25">
      <c r="A1711" s="84" t="s">
        <v>7613</v>
      </c>
      <c r="B1711" s="101" t="s">
        <v>7441</v>
      </c>
      <c r="C1711" s="101" t="s">
        <v>389</v>
      </c>
      <c r="D1711" s="102" t="s">
        <v>7442</v>
      </c>
      <c r="E1711" s="102">
        <v>1</v>
      </c>
      <c r="F1711" s="101" t="s">
        <v>7443</v>
      </c>
      <c r="G1711" s="102">
        <v>8878541</v>
      </c>
      <c r="H1711" s="103">
        <v>28.68</v>
      </c>
      <c r="I1711" s="51">
        <f t="shared" si="31"/>
        <v>28.68</v>
      </c>
    </row>
    <row r="1712" spans="1:10" x14ac:dyDescent="0.25">
      <c r="A1712" s="84" t="s">
        <v>7614</v>
      </c>
      <c r="B1712" s="101" t="s">
        <v>7444</v>
      </c>
      <c r="C1712" s="101" t="s">
        <v>7445</v>
      </c>
      <c r="D1712" s="102" t="s">
        <v>7446</v>
      </c>
      <c r="E1712" s="102">
        <v>133</v>
      </c>
      <c r="F1712" s="101" t="s">
        <v>7447</v>
      </c>
      <c r="G1712" s="102">
        <v>8668787</v>
      </c>
      <c r="H1712" s="103">
        <v>65.97</v>
      </c>
      <c r="I1712" s="51">
        <f t="shared" si="31"/>
        <v>0.49601503759398496</v>
      </c>
    </row>
    <row r="1713" spans="1:9" x14ac:dyDescent="0.25">
      <c r="A1713" s="84" t="s">
        <v>7615</v>
      </c>
      <c r="B1713" s="101" t="s">
        <v>7448</v>
      </c>
      <c r="C1713" s="101" t="s">
        <v>3509</v>
      </c>
      <c r="D1713" s="102" t="s">
        <v>7449</v>
      </c>
      <c r="E1713" s="102">
        <v>60</v>
      </c>
      <c r="F1713" s="101" t="s">
        <v>7450</v>
      </c>
      <c r="G1713" s="102">
        <v>3779042</v>
      </c>
      <c r="H1713" s="103">
        <v>16.739999999999998</v>
      </c>
      <c r="I1713" s="51">
        <f t="shared" si="31"/>
        <v>0.27899999999999997</v>
      </c>
    </row>
    <row r="1714" spans="1:9" x14ac:dyDescent="0.25">
      <c r="A1714" s="84" t="s">
        <v>7616</v>
      </c>
      <c r="B1714" s="101" t="s">
        <v>7451</v>
      </c>
      <c r="C1714" s="101" t="s">
        <v>3501</v>
      </c>
      <c r="D1714" s="102" t="s">
        <v>7452</v>
      </c>
      <c r="E1714" s="102">
        <v>175</v>
      </c>
      <c r="F1714" s="101" t="s">
        <v>7453</v>
      </c>
      <c r="G1714" s="102">
        <v>3732100</v>
      </c>
      <c r="H1714" s="103">
        <v>32.630000000000003</v>
      </c>
      <c r="I1714" s="51">
        <f t="shared" si="31"/>
        <v>0.18645714285714288</v>
      </c>
    </row>
    <row r="1715" spans="1:9" x14ac:dyDescent="0.25">
      <c r="A1715" s="84" t="s">
        <v>7617</v>
      </c>
      <c r="B1715" s="101" t="s">
        <v>7454</v>
      </c>
      <c r="C1715" s="101" t="s">
        <v>380</v>
      </c>
      <c r="D1715" s="102" t="s">
        <v>7455</v>
      </c>
      <c r="E1715" s="102">
        <v>300</v>
      </c>
      <c r="F1715" s="101" t="s">
        <v>7456</v>
      </c>
      <c r="G1715" s="102">
        <v>3660001</v>
      </c>
      <c r="H1715" s="103">
        <v>26.25</v>
      </c>
      <c r="I1715" s="51">
        <f t="shared" si="31"/>
        <v>8.7499999999999994E-2</v>
      </c>
    </row>
    <row r="1716" spans="1:9" x14ac:dyDescent="0.25">
      <c r="A1716" s="84" t="s">
        <v>7618</v>
      </c>
      <c r="B1716" s="101" t="s">
        <v>7457</v>
      </c>
      <c r="C1716" s="101" t="s">
        <v>7458</v>
      </c>
      <c r="D1716" s="102" t="s">
        <v>7459</v>
      </c>
      <c r="E1716" s="102">
        <v>200</v>
      </c>
      <c r="F1716" s="101" t="s">
        <v>7460</v>
      </c>
      <c r="G1716" s="102">
        <v>3321120</v>
      </c>
      <c r="H1716" s="103">
        <v>14.09</v>
      </c>
      <c r="I1716" s="51">
        <f t="shared" si="31"/>
        <v>7.0449999999999999E-2</v>
      </c>
    </row>
    <row r="1717" spans="1:9" x14ac:dyDescent="0.25">
      <c r="A1717" s="84" t="s">
        <v>7619</v>
      </c>
      <c r="B1717" s="101" t="s">
        <v>7384</v>
      </c>
      <c r="C1717" s="101" t="s">
        <v>3879</v>
      </c>
      <c r="D1717" s="102" t="s">
        <v>7383</v>
      </c>
      <c r="E1717" s="102">
        <v>4</v>
      </c>
      <c r="F1717" s="101" t="s">
        <v>226</v>
      </c>
      <c r="G1717" s="102">
        <v>5474051</v>
      </c>
      <c r="H1717" s="103">
        <v>65.849999999999994</v>
      </c>
      <c r="I1717" s="51">
        <f t="shared" si="31"/>
        <v>16.462499999999999</v>
      </c>
    </row>
    <row r="1718" spans="1:9" x14ac:dyDescent="0.25">
      <c r="A1718" s="84" t="s">
        <v>7620</v>
      </c>
      <c r="B1718" s="101" t="s">
        <v>7461</v>
      </c>
      <c r="C1718" s="101" t="s">
        <v>4348</v>
      </c>
      <c r="D1718" s="102">
        <v>70811</v>
      </c>
      <c r="E1718" s="102">
        <v>500</v>
      </c>
      <c r="F1718" s="101" t="s">
        <v>7410</v>
      </c>
      <c r="G1718" s="102">
        <v>5010041</v>
      </c>
      <c r="H1718" s="103">
        <v>16.630000000000003</v>
      </c>
      <c r="I1718" s="51">
        <f t="shared" si="31"/>
        <v>3.3260000000000005E-2</v>
      </c>
    </row>
    <row r="1719" spans="1:9" x14ac:dyDescent="0.25">
      <c r="A1719" s="84" t="s">
        <v>7621</v>
      </c>
      <c r="B1719" s="101" t="s">
        <v>7462</v>
      </c>
      <c r="C1719" s="101" t="s">
        <v>4348</v>
      </c>
      <c r="D1719" s="102" t="s">
        <v>7463</v>
      </c>
      <c r="E1719" s="102">
        <v>500</v>
      </c>
      <c r="F1719" s="101" t="s">
        <v>7464</v>
      </c>
      <c r="G1719" s="102">
        <v>5010043</v>
      </c>
      <c r="H1719" s="103">
        <v>13.34</v>
      </c>
      <c r="I1719" s="51">
        <f t="shared" si="31"/>
        <v>2.6679999999999999E-2</v>
      </c>
    </row>
    <row r="1720" spans="1:9" x14ac:dyDescent="0.25">
      <c r="A1720" s="84" t="s">
        <v>7622</v>
      </c>
      <c r="B1720" s="101" t="s">
        <v>7465</v>
      </c>
      <c r="C1720" s="101" t="s">
        <v>7466</v>
      </c>
      <c r="D1720" s="102" t="s">
        <v>7467</v>
      </c>
      <c r="E1720" s="102">
        <v>2</v>
      </c>
      <c r="F1720" s="101" t="s">
        <v>7468</v>
      </c>
      <c r="G1720" s="102">
        <v>4152092</v>
      </c>
      <c r="H1720" s="103">
        <v>27.869999999999997</v>
      </c>
      <c r="I1720" s="51">
        <f t="shared" si="31"/>
        <v>13.934999999999999</v>
      </c>
    </row>
    <row r="1721" spans="1:9" x14ac:dyDescent="0.25">
      <c r="A1721" s="84" t="s">
        <v>7623</v>
      </c>
      <c r="B1721" s="101" t="s">
        <v>7469</v>
      </c>
      <c r="C1721" s="101" t="s">
        <v>3986</v>
      </c>
      <c r="D1721" s="102" t="s">
        <v>7470</v>
      </c>
      <c r="E1721" s="102">
        <v>6</v>
      </c>
      <c r="F1721" s="101" t="s">
        <v>5262</v>
      </c>
      <c r="G1721" s="102">
        <v>2140424</v>
      </c>
      <c r="H1721" s="103">
        <v>30.96</v>
      </c>
      <c r="I1721" s="51">
        <f t="shared" si="31"/>
        <v>5.16</v>
      </c>
    </row>
    <row r="1722" spans="1:9" x14ac:dyDescent="0.25">
      <c r="A1722" s="84" t="s">
        <v>7624</v>
      </c>
      <c r="B1722" s="101" t="s">
        <v>7471</v>
      </c>
      <c r="C1722" s="101" t="s">
        <v>7472</v>
      </c>
      <c r="D1722" s="102" t="s">
        <v>7473</v>
      </c>
      <c r="E1722" s="102">
        <v>6</v>
      </c>
      <c r="F1722" s="101" t="s">
        <v>7474</v>
      </c>
      <c r="G1722" s="102">
        <v>3589050</v>
      </c>
      <c r="H1722" s="103">
        <v>34.03</v>
      </c>
      <c r="I1722" s="51">
        <f t="shared" si="31"/>
        <v>5.6716666666666669</v>
      </c>
    </row>
    <row r="1723" spans="1:9" x14ac:dyDescent="0.25">
      <c r="A1723" s="84" t="s">
        <v>7625</v>
      </c>
      <c r="B1723" s="101" t="s">
        <v>7475</v>
      </c>
      <c r="C1723" s="101" t="s">
        <v>4048</v>
      </c>
      <c r="D1723" s="102" t="s">
        <v>7476</v>
      </c>
      <c r="E1723" s="102">
        <v>72</v>
      </c>
      <c r="F1723" s="101" t="s">
        <v>930</v>
      </c>
      <c r="G1723" s="102">
        <v>9192587</v>
      </c>
      <c r="H1723" s="103">
        <v>33.019999999999996</v>
      </c>
      <c r="I1723" s="51">
        <f t="shared" si="31"/>
        <v>0.45861111111111108</v>
      </c>
    </row>
    <row r="1724" spans="1:9" x14ac:dyDescent="0.25">
      <c r="A1724" s="84" t="s">
        <v>7626</v>
      </c>
      <c r="B1724" s="101" t="s">
        <v>7477</v>
      </c>
      <c r="C1724" s="101" t="s">
        <v>4151</v>
      </c>
      <c r="D1724" s="102" t="s">
        <v>7478</v>
      </c>
      <c r="E1724" s="102">
        <v>1</v>
      </c>
      <c r="F1724" s="101" t="s">
        <v>7479</v>
      </c>
      <c r="G1724" s="102">
        <v>8092512</v>
      </c>
      <c r="H1724" s="103">
        <v>34.590000000000003</v>
      </c>
      <c r="I1724" s="51">
        <f t="shared" si="31"/>
        <v>34.590000000000003</v>
      </c>
    </row>
    <row r="1725" spans="1:9" x14ac:dyDescent="0.25">
      <c r="A1725" s="84" t="s">
        <v>7627</v>
      </c>
      <c r="B1725" s="101" t="s">
        <v>7480</v>
      </c>
      <c r="C1725" s="101" t="s">
        <v>4169</v>
      </c>
      <c r="D1725" s="102" t="s">
        <v>7481</v>
      </c>
      <c r="E1725" s="102">
        <v>1</v>
      </c>
      <c r="F1725" s="101" t="s">
        <v>7482</v>
      </c>
      <c r="G1725" s="102">
        <v>6184956</v>
      </c>
      <c r="H1725" s="103">
        <v>31.82</v>
      </c>
      <c r="I1725" s="51">
        <f t="shared" si="31"/>
        <v>31.82</v>
      </c>
    </row>
    <row r="1726" spans="1:9" x14ac:dyDescent="0.25">
      <c r="A1726" s="84" t="s">
        <v>7628</v>
      </c>
      <c r="B1726" s="101" t="s">
        <v>7483</v>
      </c>
      <c r="C1726" s="101" t="s">
        <v>4251</v>
      </c>
      <c r="D1726" s="102" t="s">
        <v>7484</v>
      </c>
      <c r="E1726" s="102">
        <v>6</v>
      </c>
      <c r="F1726" s="101" t="s">
        <v>7234</v>
      </c>
      <c r="G1726" s="102">
        <v>2280016</v>
      </c>
      <c r="H1726" s="103">
        <v>29.46</v>
      </c>
      <c r="I1726" s="51">
        <f t="shared" si="31"/>
        <v>4.91</v>
      </c>
    </row>
    <row r="1727" spans="1:9" x14ac:dyDescent="0.25">
      <c r="A1727" s="84" t="s">
        <v>7629</v>
      </c>
      <c r="B1727" s="104" t="s">
        <v>7531</v>
      </c>
      <c r="C1727" s="104" t="s">
        <v>7530</v>
      </c>
      <c r="D1727" s="105" t="s">
        <v>7529</v>
      </c>
      <c r="E1727" s="105">
        <v>96</v>
      </c>
      <c r="F1727" s="105" t="s">
        <v>7532</v>
      </c>
      <c r="G1727" s="105" t="s">
        <v>7284</v>
      </c>
      <c r="H1727" s="106">
        <v>62.43</v>
      </c>
      <c r="I1727" s="51">
        <f t="shared" si="31"/>
        <v>0.65031249999999996</v>
      </c>
    </row>
    <row r="1728" spans="1:9" x14ac:dyDescent="0.25">
      <c r="A1728" s="84" t="s">
        <v>7630</v>
      </c>
      <c r="B1728" s="104" t="s">
        <v>7534</v>
      </c>
      <c r="C1728" s="104" t="s">
        <v>467</v>
      </c>
      <c r="D1728" s="105" t="s">
        <v>7533</v>
      </c>
      <c r="E1728" s="105">
        <v>160</v>
      </c>
      <c r="F1728" s="105" t="s">
        <v>7535</v>
      </c>
      <c r="G1728" s="105" t="s">
        <v>7284</v>
      </c>
      <c r="H1728" s="106">
        <v>74.400000000000006</v>
      </c>
      <c r="I1728" s="51">
        <f t="shared" si="31"/>
        <v>0.46500000000000002</v>
      </c>
    </row>
    <row r="1729" spans="1:10" x14ac:dyDescent="0.25">
      <c r="A1729" s="84" t="s">
        <v>7645</v>
      </c>
      <c r="B1729" s="104" t="s">
        <v>7536</v>
      </c>
      <c r="C1729" s="104" t="s">
        <v>227</v>
      </c>
      <c r="D1729" s="105">
        <v>14858</v>
      </c>
      <c r="E1729" s="105">
        <v>182</v>
      </c>
      <c r="F1729" s="105" t="s">
        <v>482</v>
      </c>
      <c r="G1729" s="105" t="s">
        <v>7284</v>
      </c>
      <c r="H1729" s="107">
        <v>36.74</v>
      </c>
      <c r="I1729" s="51">
        <f t="shared" si="31"/>
        <v>0.20186813186813188</v>
      </c>
    </row>
    <row r="1730" spans="1:10" ht="14.4" x14ac:dyDescent="0.3">
      <c r="A1730" s="84" t="s">
        <v>7646</v>
      </c>
      <c r="B1730" s="108" t="s">
        <v>7632</v>
      </c>
      <c r="C1730" s="108" t="s">
        <v>917</v>
      </c>
      <c r="D1730" s="109">
        <v>16308</v>
      </c>
      <c r="E1730" s="110">
        <v>6</v>
      </c>
      <c r="F1730" s="110" t="s">
        <v>7633</v>
      </c>
      <c r="G1730" s="111" t="s">
        <v>7631</v>
      </c>
      <c r="H1730" s="127">
        <v>53.41</v>
      </c>
      <c r="I1730" s="51">
        <f t="shared" si="31"/>
        <v>8.9016666666666655</v>
      </c>
    </row>
    <row r="1731" spans="1:10" ht="14.4" x14ac:dyDescent="0.3">
      <c r="A1731" s="84" t="s">
        <v>7647</v>
      </c>
      <c r="B1731" s="108" t="s">
        <v>7635</v>
      </c>
      <c r="C1731" s="108" t="s">
        <v>917</v>
      </c>
      <c r="D1731" s="109">
        <v>16297</v>
      </c>
      <c r="E1731" s="112">
        <v>6</v>
      </c>
      <c r="F1731" s="112" t="s">
        <v>7633</v>
      </c>
      <c r="G1731" s="111" t="s">
        <v>7634</v>
      </c>
      <c r="H1731" s="127">
        <v>53.41</v>
      </c>
      <c r="I1731" s="51">
        <f t="shared" si="31"/>
        <v>8.9016666666666655</v>
      </c>
    </row>
    <row r="1732" spans="1:10" ht="14.4" x14ac:dyDescent="0.3">
      <c r="A1732" s="84" t="s">
        <v>7648</v>
      </c>
      <c r="B1732" s="108" t="s">
        <v>7637</v>
      </c>
      <c r="C1732" s="108" t="s">
        <v>917</v>
      </c>
      <c r="D1732" s="109">
        <v>779839</v>
      </c>
      <c r="E1732" s="113">
        <v>4</v>
      </c>
      <c r="F1732" s="113" t="s">
        <v>7633</v>
      </c>
      <c r="G1732" s="111" t="s">
        <v>7636</v>
      </c>
      <c r="H1732" s="127">
        <v>35.76</v>
      </c>
      <c r="I1732" s="51">
        <f t="shared" si="31"/>
        <v>8.94</v>
      </c>
    </row>
    <row r="1733" spans="1:10" ht="14.4" x14ac:dyDescent="0.3">
      <c r="A1733" s="84" t="s">
        <v>7649</v>
      </c>
      <c r="B1733" s="108" t="s">
        <v>7639</v>
      </c>
      <c r="C1733" s="108" t="s">
        <v>917</v>
      </c>
      <c r="D1733" s="109">
        <v>9405930</v>
      </c>
      <c r="E1733" s="113">
        <v>1</v>
      </c>
      <c r="F1733" s="113" t="s">
        <v>7633</v>
      </c>
      <c r="G1733" s="111" t="s">
        <v>7638</v>
      </c>
      <c r="H1733" s="127">
        <v>19.37</v>
      </c>
      <c r="I1733" s="51">
        <f t="shared" si="31"/>
        <v>19.37</v>
      </c>
    </row>
    <row r="1734" spans="1:10" ht="14.4" x14ac:dyDescent="0.3">
      <c r="A1734" s="84" t="s">
        <v>7650</v>
      </c>
      <c r="B1734" s="108" t="s">
        <v>7641</v>
      </c>
      <c r="C1734" s="108" t="s">
        <v>917</v>
      </c>
      <c r="D1734" s="109">
        <v>9405929</v>
      </c>
      <c r="E1734" s="112">
        <v>1</v>
      </c>
      <c r="F1734" s="112" t="s">
        <v>7633</v>
      </c>
      <c r="G1734" s="111" t="s">
        <v>7640</v>
      </c>
      <c r="H1734" s="127">
        <v>19.37</v>
      </c>
      <c r="I1734" s="51">
        <f t="shared" si="31"/>
        <v>19.37</v>
      </c>
    </row>
    <row r="1735" spans="1:10" ht="14.4" x14ac:dyDescent="0.3">
      <c r="A1735" s="84" t="s">
        <v>7651</v>
      </c>
      <c r="B1735" s="108" t="s">
        <v>7642</v>
      </c>
      <c r="C1735" s="108" t="s">
        <v>917</v>
      </c>
      <c r="D1735" s="109">
        <v>4215745</v>
      </c>
      <c r="E1735" s="112">
        <v>1</v>
      </c>
      <c r="F1735" s="112" t="s">
        <v>7633</v>
      </c>
      <c r="G1735" s="111">
        <v>218082</v>
      </c>
      <c r="H1735" s="135">
        <v>17.89</v>
      </c>
      <c r="I1735" s="51">
        <f t="shared" si="31"/>
        <v>17.89</v>
      </c>
    </row>
    <row r="1736" spans="1:10" ht="14.4" x14ac:dyDescent="0.3">
      <c r="A1736" s="84" t="s">
        <v>7652</v>
      </c>
      <c r="B1736" s="108" t="s">
        <v>7644</v>
      </c>
      <c r="C1736" s="108" t="s">
        <v>917</v>
      </c>
      <c r="D1736" s="109">
        <v>9349728</v>
      </c>
      <c r="E1736" s="112">
        <v>2</v>
      </c>
      <c r="F1736" s="112" t="s">
        <v>7633</v>
      </c>
      <c r="G1736" s="111" t="s">
        <v>7643</v>
      </c>
      <c r="H1736" s="136">
        <v>17.89</v>
      </c>
      <c r="I1736" s="51">
        <f t="shared" si="31"/>
        <v>8.9450000000000003</v>
      </c>
    </row>
    <row r="1737" spans="1:10" ht="14.4" x14ac:dyDescent="0.3">
      <c r="A1737" s="84" t="s">
        <v>7670</v>
      </c>
      <c r="B1737" s="120" t="s">
        <v>7655</v>
      </c>
      <c r="C1737" s="120" t="s">
        <v>3491</v>
      </c>
      <c r="D1737" s="110" t="s">
        <v>7654</v>
      </c>
      <c r="E1737" s="110">
        <v>2</v>
      </c>
      <c r="F1737" s="110" t="s">
        <v>7656</v>
      </c>
      <c r="G1737" s="109">
        <v>2280991</v>
      </c>
      <c r="H1737" s="127">
        <v>31.1</v>
      </c>
      <c r="I1737" s="51">
        <f t="shared" si="31"/>
        <v>15.55</v>
      </c>
      <c r="J1737" s="117"/>
    </row>
    <row r="1738" spans="1:10" ht="14.4" x14ac:dyDescent="0.3">
      <c r="A1738" s="84" t="s">
        <v>7671</v>
      </c>
      <c r="B1738" s="121" t="s">
        <v>7658</v>
      </c>
      <c r="C1738" s="121" t="s">
        <v>3491</v>
      </c>
      <c r="D1738" s="112" t="s">
        <v>7657</v>
      </c>
      <c r="E1738" s="112">
        <v>6</v>
      </c>
      <c r="F1738" s="112" t="s">
        <v>5262</v>
      </c>
      <c r="G1738" s="122">
        <v>5010060</v>
      </c>
      <c r="H1738" s="127">
        <v>27.124999999999996</v>
      </c>
      <c r="I1738" s="51">
        <f t="shared" si="31"/>
        <v>4.520833333333333</v>
      </c>
      <c r="J1738" s="118"/>
    </row>
    <row r="1739" spans="1:10" ht="14.4" x14ac:dyDescent="0.3">
      <c r="A1739" s="84" t="s">
        <v>7672</v>
      </c>
      <c r="B1739" s="123" t="s">
        <v>7660</v>
      </c>
      <c r="C1739" s="123" t="s">
        <v>4251</v>
      </c>
      <c r="D1739" s="113" t="s">
        <v>7659</v>
      </c>
      <c r="E1739" s="113">
        <v>6</v>
      </c>
      <c r="F1739" s="113" t="s">
        <v>7234</v>
      </c>
      <c r="G1739" s="113">
        <v>2280012</v>
      </c>
      <c r="H1739" s="127">
        <v>40.82</v>
      </c>
      <c r="I1739" s="51">
        <f t="shared" si="31"/>
        <v>6.8033333333333337</v>
      </c>
      <c r="J1739" s="119"/>
    </row>
    <row r="1740" spans="1:10" ht="14.4" x14ac:dyDescent="0.3">
      <c r="A1740" s="84" t="s">
        <v>7673</v>
      </c>
      <c r="B1740" s="123" t="s">
        <v>7662</v>
      </c>
      <c r="C1740" s="123" t="s">
        <v>3491</v>
      </c>
      <c r="D1740" s="113" t="s">
        <v>7661</v>
      </c>
      <c r="E1740" s="113">
        <v>6</v>
      </c>
      <c r="F1740" s="113" t="s">
        <v>5262</v>
      </c>
      <c r="G1740" s="113">
        <v>2280990</v>
      </c>
      <c r="H1740" s="127">
        <v>26.26</v>
      </c>
      <c r="I1740" s="51">
        <f t="shared" si="31"/>
        <v>4.3766666666666669</v>
      </c>
    </row>
    <row r="1741" spans="1:10" ht="14.4" x14ac:dyDescent="0.3">
      <c r="A1741" s="84" t="s">
        <v>7674</v>
      </c>
      <c r="B1741" s="121" t="s">
        <v>7665</v>
      </c>
      <c r="C1741" s="121" t="s">
        <v>7664</v>
      </c>
      <c r="D1741" s="112" t="s">
        <v>7663</v>
      </c>
      <c r="E1741" s="112">
        <v>1000</v>
      </c>
      <c r="F1741" s="112" t="s">
        <v>7666</v>
      </c>
      <c r="G1741" s="112">
        <v>1440451</v>
      </c>
      <c r="H1741" s="127">
        <v>44.87</v>
      </c>
      <c r="I1741" s="51">
        <f t="shared" si="31"/>
        <v>4.487E-2</v>
      </c>
    </row>
    <row r="1742" spans="1:10" ht="14.4" x14ac:dyDescent="0.3">
      <c r="A1742" s="84" t="s">
        <v>7675</v>
      </c>
      <c r="B1742" s="121" t="s">
        <v>7668</v>
      </c>
      <c r="C1742" s="121" t="s">
        <v>4134</v>
      </c>
      <c r="D1742" s="112" t="s">
        <v>7667</v>
      </c>
      <c r="E1742" s="112">
        <v>1</v>
      </c>
      <c r="F1742" s="112" t="s">
        <v>7669</v>
      </c>
      <c r="G1742" s="112">
        <v>6453013</v>
      </c>
      <c r="H1742" s="135">
        <v>1.31</v>
      </c>
      <c r="I1742" s="51">
        <f t="shared" si="31"/>
        <v>1.31</v>
      </c>
    </row>
    <row r="1743" spans="1:10" ht="14.4" x14ac:dyDescent="0.3">
      <c r="A1743" s="84" t="s">
        <v>7677</v>
      </c>
      <c r="B1743" s="124" t="s">
        <v>7680</v>
      </c>
      <c r="C1743" s="120" t="s">
        <v>3918</v>
      </c>
      <c r="D1743" s="110">
        <v>70613</v>
      </c>
      <c r="E1743" s="110">
        <v>40</v>
      </c>
      <c r="F1743" s="110" t="s">
        <v>7676</v>
      </c>
      <c r="G1743" s="109">
        <v>8968102</v>
      </c>
      <c r="H1743" s="127">
        <v>17.829999999999998</v>
      </c>
      <c r="I1743" s="51">
        <f t="shared" ref="I1743:I1775" si="32">H1743/$E1743</f>
        <v>0.44574999999999998</v>
      </c>
    </row>
    <row r="1744" spans="1:10" ht="14.4" x14ac:dyDescent="0.3">
      <c r="A1744" s="84" t="s">
        <v>7678</v>
      </c>
      <c r="B1744" s="124" t="s">
        <v>7681</v>
      </c>
      <c r="C1744" s="120" t="s">
        <v>3918</v>
      </c>
      <c r="D1744" s="110">
        <v>70610</v>
      </c>
      <c r="E1744" s="110">
        <v>40</v>
      </c>
      <c r="F1744" s="110" t="s">
        <v>7676</v>
      </c>
      <c r="G1744" s="109">
        <v>8968100</v>
      </c>
      <c r="H1744" s="127">
        <v>17.829999999999998</v>
      </c>
      <c r="I1744" s="51">
        <f t="shared" si="32"/>
        <v>0.44574999999999998</v>
      </c>
    </row>
    <row r="1745" spans="1:10" ht="14.4" x14ac:dyDescent="0.3">
      <c r="A1745" s="84" t="s">
        <v>7679</v>
      </c>
      <c r="B1745" s="124" t="s">
        <v>7682</v>
      </c>
      <c r="C1745" s="120" t="s">
        <v>3918</v>
      </c>
      <c r="D1745" s="110">
        <v>70609</v>
      </c>
      <c r="E1745" s="110">
        <v>40</v>
      </c>
      <c r="F1745" s="110" t="s">
        <v>7676</v>
      </c>
      <c r="G1745" s="109">
        <v>8968103</v>
      </c>
      <c r="H1745" s="127">
        <v>17.829999999999998</v>
      </c>
      <c r="I1745" s="51">
        <f t="shared" si="32"/>
        <v>0.44574999999999998</v>
      </c>
    </row>
    <row r="1746" spans="1:10" ht="14.4" x14ac:dyDescent="0.3">
      <c r="A1746" s="84" t="s">
        <v>7705</v>
      </c>
      <c r="B1746" s="130" t="s">
        <v>7706</v>
      </c>
      <c r="C1746" s="130" t="s">
        <v>7707</v>
      </c>
      <c r="D1746" s="131" t="s">
        <v>7708</v>
      </c>
      <c r="E1746" s="131">
        <v>8</v>
      </c>
      <c r="F1746" s="131" t="s">
        <v>226</v>
      </c>
      <c r="G1746" s="133">
        <v>8832010</v>
      </c>
      <c r="H1746" s="137">
        <v>72.58</v>
      </c>
      <c r="I1746" s="51">
        <f t="shared" si="32"/>
        <v>9.0724999999999998</v>
      </c>
    </row>
    <row r="1747" spans="1:10" ht="14.4" x14ac:dyDescent="0.3">
      <c r="A1747" s="84" t="s">
        <v>7709</v>
      </c>
      <c r="B1747" s="130" t="s">
        <v>7710</v>
      </c>
      <c r="C1747" s="130" t="s">
        <v>465</v>
      </c>
      <c r="D1747" s="131">
        <v>78003</v>
      </c>
      <c r="E1747" s="131">
        <v>8</v>
      </c>
      <c r="F1747" s="131" t="s">
        <v>226</v>
      </c>
      <c r="G1747" s="133"/>
      <c r="H1747" s="137">
        <v>56.03</v>
      </c>
      <c r="I1747" s="51">
        <f t="shared" si="32"/>
        <v>7.0037500000000001</v>
      </c>
    </row>
    <row r="1748" spans="1:10" ht="14.4" x14ac:dyDescent="0.3">
      <c r="A1748" s="84" t="s">
        <v>7711</v>
      </c>
      <c r="B1748" s="130" t="s">
        <v>7712</v>
      </c>
      <c r="C1748" s="130" t="s">
        <v>7713</v>
      </c>
      <c r="D1748" s="131">
        <v>220220</v>
      </c>
      <c r="E1748" s="112">
        <v>4</v>
      </c>
      <c r="F1748" s="112" t="s">
        <v>226</v>
      </c>
      <c r="G1748" s="133"/>
      <c r="H1748" s="137">
        <v>94.800000000000011</v>
      </c>
      <c r="I1748" s="51">
        <f t="shared" si="32"/>
        <v>23.700000000000003</v>
      </c>
    </row>
    <row r="1749" spans="1:10" ht="14.4" x14ac:dyDescent="0.3">
      <c r="A1749" s="84" t="s">
        <v>7731</v>
      </c>
      <c r="B1749" s="130" t="s">
        <v>7715</v>
      </c>
      <c r="C1749" s="130" t="s">
        <v>7716</v>
      </c>
      <c r="D1749" s="131" t="s">
        <v>7717</v>
      </c>
      <c r="E1749" s="131">
        <v>100</v>
      </c>
      <c r="F1749" s="131" t="s">
        <v>469</v>
      </c>
      <c r="G1749" s="133">
        <v>9234430</v>
      </c>
      <c r="H1749" s="137">
        <v>44.47</v>
      </c>
      <c r="I1749" s="51">
        <f t="shared" si="32"/>
        <v>0.44469999999999998</v>
      </c>
    </row>
    <row r="1750" spans="1:10" ht="14.4" x14ac:dyDescent="0.3">
      <c r="A1750" s="84" t="s">
        <v>7732</v>
      </c>
      <c r="B1750" s="130" t="s">
        <v>7719</v>
      </c>
      <c r="C1750" s="130" t="s">
        <v>7716</v>
      </c>
      <c r="D1750" s="131" t="s">
        <v>7720</v>
      </c>
      <c r="E1750" s="131">
        <v>60</v>
      </c>
      <c r="F1750" s="98" t="s">
        <v>7721</v>
      </c>
      <c r="G1750" s="133">
        <v>9239075</v>
      </c>
      <c r="H1750" s="137">
        <v>44.47</v>
      </c>
      <c r="I1750" s="51">
        <f t="shared" si="32"/>
        <v>0.74116666666666664</v>
      </c>
    </row>
    <row r="1751" spans="1:10" ht="14.4" x14ac:dyDescent="0.3">
      <c r="A1751" s="84" t="s">
        <v>7733</v>
      </c>
      <c r="B1751" s="108" t="s">
        <v>7722</v>
      </c>
      <c r="C1751" s="108" t="s">
        <v>4072</v>
      </c>
      <c r="D1751" s="111" t="s">
        <v>7723</v>
      </c>
      <c r="E1751" s="111">
        <v>225</v>
      </c>
      <c r="F1751" s="111" t="s">
        <v>5471</v>
      </c>
      <c r="G1751" s="133">
        <v>9234501</v>
      </c>
      <c r="H1751" s="137">
        <v>54.32</v>
      </c>
      <c r="I1751" s="51">
        <f t="shared" si="32"/>
        <v>0.24142222222222223</v>
      </c>
    </row>
    <row r="1752" spans="1:10" ht="14.4" x14ac:dyDescent="0.3">
      <c r="A1752" s="84" t="s">
        <v>7714</v>
      </c>
      <c r="B1752" s="130" t="s">
        <v>7431</v>
      </c>
      <c r="C1752" s="130" t="s">
        <v>3491</v>
      </c>
      <c r="D1752" s="131" t="s">
        <v>7430</v>
      </c>
      <c r="E1752" s="131">
        <v>250</v>
      </c>
      <c r="F1752" s="131" t="s">
        <v>5471</v>
      </c>
      <c r="G1752" s="133">
        <v>2280025</v>
      </c>
      <c r="H1752" s="137">
        <v>30.92</v>
      </c>
      <c r="I1752" s="51">
        <f t="shared" si="32"/>
        <v>0.12368000000000001</v>
      </c>
    </row>
    <row r="1753" spans="1:10" ht="14.4" x14ac:dyDescent="0.3">
      <c r="A1753" s="84" t="s">
        <v>7718</v>
      </c>
      <c r="B1753" s="130" t="s">
        <v>7724</v>
      </c>
      <c r="C1753" s="130" t="s">
        <v>4382</v>
      </c>
      <c r="D1753" s="131" t="s">
        <v>7725</v>
      </c>
      <c r="E1753" s="131">
        <v>297</v>
      </c>
      <c r="F1753" s="131" t="s">
        <v>7726</v>
      </c>
      <c r="G1753" s="133">
        <v>9160600</v>
      </c>
      <c r="H1753" s="137">
        <v>54.32</v>
      </c>
      <c r="I1753" s="51">
        <f t="shared" si="32"/>
        <v>0.18289562289562289</v>
      </c>
    </row>
    <row r="1754" spans="1:10" customFormat="1" x14ac:dyDescent="0.25">
      <c r="A1754" s="84" t="s">
        <v>7783</v>
      </c>
      <c r="B1754" s="130" t="s">
        <v>7735</v>
      </c>
      <c r="C1754" s="130" t="s">
        <v>4094</v>
      </c>
      <c r="D1754" s="131" t="s">
        <v>7734</v>
      </c>
      <c r="E1754" s="131">
        <v>96</v>
      </c>
      <c r="F1754" s="131" t="s">
        <v>5481</v>
      </c>
      <c r="G1754" s="133">
        <v>9180012</v>
      </c>
      <c r="H1754" s="139">
        <v>24.49</v>
      </c>
      <c r="I1754" s="51">
        <f t="shared" si="32"/>
        <v>0.25510416666666663</v>
      </c>
      <c r="J1754" s="2"/>
    </row>
    <row r="1755" spans="1:10" customFormat="1" x14ac:dyDescent="0.25">
      <c r="A1755" s="84" t="s">
        <v>7784</v>
      </c>
      <c r="B1755" s="130" t="s">
        <v>7737</v>
      </c>
      <c r="C1755" s="130" t="s">
        <v>4094</v>
      </c>
      <c r="D1755" s="131" t="s">
        <v>7736</v>
      </c>
      <c r="E1755" s="131">
        <v>96</v>
      </c>
      <c r="F1755" s="131" t="s">
        <v>5481</v>
      </c>
      <c r="G1755" s="133">
        <v>9180010</v>
      </c>
      <c r="H1755" s="139">
        <v>27.84</v>
      </c>
      <c r="I1755" s="51">
        <f t="shared" si="32"/>
        <v>0.28999999999999998</v>
      </c>
      <c r="J1755" s="2"/>
    </row>
    <row r="1756" spans="1:10" customFormat="1" x14ac:dyDescent="0.25">
      <c r="A1756" s="84" t="s">
        <v>7785</v>
      </c>
      <c r="B1756" s="130" t="s">
        <v>7738</v>
      </c>
      <c r="C1756" s="130" t="s">
        <v>4094</v>
      </c>
      <c r="D1756" s="131">
        <v>23060000</v>
      </c>
      <c r="E1756" s="131">
        <v>96</v>
      </c>
      <c r="F1756" s="131" t="s">
        <v>5481</v>
      </c>
      <c r="G1756" s="133">
        <v>9180016</v>
      </c>
      <c r="H1756" s="139">
        <v>24.49</v>
      </c>
      <c r="I1756" s="51">
        <f t="shared" si="32"/>
        <v>0.25510416666666663</v>
      </c>
      <c r="J1756" s="2"/>
    </row>
    <row r="1757" spans="1:10" customFormat="1" ht="14.4" x14ac:dyDescent="0.3">
      <c r="A1757" s="84" t="s">
        <v>7786</v>
      </c>
      <c r="B1757" s="108" t="s">
        <v>7740</v>
      </c>
      <c r="C1757" s="108" t="s">
        <v>3514</v>
      </c>
      <c r="D1757" s="111" t="s">
        <v>7739</v>
      </c>
      <c r="E1757" s="111">
        <v>60</v>
      </c>
      <c r="F1757" s="111" t="s">
        <v>5471</v>
      </c>
      <c r="G1757" s="133">
        <v>3735106</v>
      </c>
      <c r="H1757" s="139">
        <v>17.920000000000002</v>
      </c>
      <c r="I1757" s="51">
        <f t="shared" si="32"/>
        <v>0.29866666666666669</v>
      </c>
      <c r="J1757" s="2"/>
    </row>
    <row r="1758" spans="1:10" customFormat="1" ht="14.4" x14ac:dyDescent="0.3">
      <c r="A1758" s="84" t="s">
        <v>7787</v>
      </c>
      <c r="B1758" s="108" t="s">
        <v>7743</v>
      </c>
      <c r="C1758" s="108" t="s">
        <v>7742</v>
      </c>
      <c r="D1758" s="111" t="s">
        <v>7741</v>
      </c>
      <c r="E1758" s="111">
        <v>2</v>
      </c>
      <c r="F1758" s="111" t="s">
        <v>7744</v>
      </c>
      <c r="G1758" s="133">
        <v>8878554</v>
      </c>
      <c r="H1758" s="139">
        <v>37.46</v>
      </c>
      <c r="I1758" s="51">
        <f t="shared" si="32"/>
        <v>18.73</v>
      </c>
      <c r="J1758" s="2"/>
    </row>
    <row r="1759" spans="1:10" customFormat="1" ht="14.4" x14ac:dyDescent="0.3">
      <c r="A1759" s="84" t="s">
        <v>7788</v>
      </c>
      <c r="B1759" s="108" t="s">
        <v>7746</v>
      </c>
      <c r="C1759" s="108" t="s">
        <v>7745</v>
      </c>
      <c r="D1759" s="111">
        <v>10062</v>
      </c>
      <c r="E1759" s="111">
        <v>24</v>
      </c>
      <c r="F1759" s="111" t="s">
        <v>7747</v>
      </c>
      <c r="G1759" s="133">
        <v>1440453</v>
      </c>
      <c r="H1759" s="139">
        <v>47.5</v>
      </c>
      <c r="I1759" s="51">
        <f t="shared" si="32"/>
        <v>1.9791666666666667</v>
      </c>
      <c r="J1759" s="2"/>
    </row>
    <row r="1760" spans="1:10" customFormat="1" ht="14.4" x14ac:dyDescent="0.3">
      <c r="A1760" s="84" t="s">
        <v>7789</v>
      </c>
      <c r="B1760" s="108" t="s">
        <v>7749</v>
      </c>
      <c r="C1760" s="108" t="s">
        <v>4072</v>
      </c>
      <c r="D1760" s="111" t="s">
        <v>7748</v>
      </c>
      <c r="E1760" s="111">
        <v>100</v>
      </c>
      <c r="F1760" s="111" t="s">
        <v>469</v>
      </c>
      <c r="G1760" s="133">
        <v>9234430</v>
      </c>
      <c r="H1760" s="139">
        <v>44.47</v>
      </c>
      <c r="I1760" s="51">
        <f t="shared" si="32"/>
        <v>0.44469999999999998</v>
      </c>
      <c r="J1760" s="2"/>
    </row>
    <row r="1761" spans="1:10" customFormat="1" ht="14.4" x14ac:dyDescent="0.3">
      <c r="A1761" s="84" t="s">
        <v>7790</v>
      </c>
      <c r="B1761" s="108" t="s">
        <v>7751</v>
      </c>
      <c r="C1761" s="108" t="s">
        <v>7750</v>
      </c>
      <c r="D1761" s="111">
        <v>1000013342</v>
      </c>
      <c r="E1761" s="111">
        <v>2</v>
      </c>
      <c r="F1761" s="111" t="s">
        <v>7752</v>
      </c>
      <c r="G1761" s="133">
        <v>4300009</v>
      </c>
      <c r="H1761" s="139">
        <v>28.54</v>
      </c>
      <c r="I1761" s="51">
        <f t="shared" si="32"/>
        <v>14.27</v>
      </c>
      <c r="J1761" s="2"/>
    </row>
    <row r="1762" spans="1:10" customFormat="1" ht="14.4" x14ac:dyDescent="0.3">
      <c r="A1762" s="84" t="s">
        <v>7791</v>
      </c>
      <c r="B1762" s="108" t="s">
        <v>7753</v>
      </c>
      <c r="C1762" s="108" t="s">
        <v>7750</v>
      </c>
      <c r="D1762" s="111">
        <v>1000013340</v>
      </c>
      <c r="E1762" s="111">
        <v>2</v>
      </c>
      <c r="F1762" s="111" t="s">
        <v>7752</v>
      </c>
      <c r="G1762" s="133">
        <v>4300010</v>
      </c>
      <c r="H1762" s="139">
        <v>28.54</v>
      </c>
      <c r="I1762" s="51">
        <f t="shared" si="32"/>
        <v>14.27</v>
      </c>
      <c r="J1762" s="2"/>
    </row>
    <row r="1763" spans="1:10" customFormat="1" ht="14.4" x14ac:dyDescent="0.3">
      <c r="A1763" s="84" t="s">
        <v>7792</v>
      </c>
      <c r="B1763" s="108" t="s">
        <v>7755</v>
      </c>
      <c r="C1763" s="108" t="s">
        <v>4157</v>
      </c>
      <c r="D1763" s="111" t="s">
        <v>7754</v>
      </c>
      <c r="E1763" s="111">
        <v>10</v>
      </c>
      <c r="F1763" s="111" t="s">
        <v>7756</v>
      </c>
      <c r="G1763" s="133">
        <v>3551982</v>
      </c>
      <c r="H1763" s="139">
        <v>39.72</v>
      </c>
      <c r="I1763" s="51">
        <f t="shared" si="32"/>
        <v>3.972</v>
      </c>
      <c r="J1763" s="2"/>
    </row>
    <row r="1764" spans="1:10" customFormat="1" ht="14.4" x14ac:dyDescent="0.3">
      <c r="A1764" s="84" t="s">
        <v>7793</v>
      </c>
      <c r="B1764" s="108" t="s">
        <v>7758</v>
      </c>
      <c r="C1764" s="108" t="s">
        <v>4157</v>
      </c>
      <c r="D1764" s="111" t="s">
        <v>7757</v>
      </c>
      <c r="E1764" s="111">
        <v>6</v>
      </c>
      <c r="F1764" s="111" t="s">
        <v>7759</v>
      </c>
      <c r="G1764" s="133">
        <v>5997003</v>
      </c>
      <c r="H1764" s="139">
        <v>14.59</v>
      </c>
      <c r="I1764" s="51">
        <f t="shared" si="32"/>
        <v>2.4316666666666666</v>
      </c>
      <c r="J1764" s="2"/>
    </row>
    <row r="1765" spans="1:10" customFormat="1" ht="14.4" x14ac:dyDescent="0.3">
      <c r="A1765" s="84" t="s">
        <v>7794</v>
      </c>
      <c r="B1765" s="108" t="s">
        <v>7762</v>
      </c>
      <c r="C1765" s="108" t="s">
        <v>7761</v>
      </c>
      <c r="D1765" s="111" t="s">
        <v>7760</v>
      </c>
      <c r="E1765" s="111">
        <v>1</v>
      </c>
      <c r="F1765" s="111" t="s">
        <v>7763</v>
      </c>
      <c r="G1765" s="133">
        <v>6318109</v>
      </c>
      <c r="H1765" s="139">
        <v>2.4300000000000002</v>
      </c>
      <c r="I1765" s="51">
        <f t="shared" si="32"/>
        <v>2.4300000000000002</v>
      </c>
      <c r="J1765" s="2"/>
    </row>
    <row r="1766" spans="1:10" customFormat="1" ht="14.4" x14ac:dyDescent="0.3">
      <c r="A1766" s="84" t="s">
        <v>7795</v>
      </c>
      <c r="B1766" s="108" t="s">
        <v>7765</v>
      </c>
      <c r="C1766" s="108" t="s">
        <v>4168</v>
      </c>
      <c r="D1766" s="111" t="s">
        <v>7764</v>
      </c>
      <c r="E1766" s="111">
        <v>6</v>
      </c>
      <c r="F1766" s="111" t="s">
        <v>7766</v>
      </c>
      <c r="G1766" s="133">
        <v>6186202</v>
      </c>
      <c r="H1766" s="139">
        <v>28.62</v>
      </c>
      <c r="I1766" s="51">
        <f t="shared" si="32"/>
        <v>4.7700000000000005</v>
      </c>
      <c r="J1766" s="2"/>
    </row>
    <row r="1767" spans="1:10" customFormat="1" ht="14.4" x14ac:dyDescent="0.3">
      <c r="A1767" s="84" t="s">
        <v>7796</v>
      </c>
      <c r="B1767" s="108" t="s">
        <v>7768</v>
      </c>
      <c r="C1767" s="108" t="s">
        <v>3910</v>
      </c>
      <c r="D1767" s="111" t="s">
        <v>7767</v>
      </c>
      <c r="E1767" s="111">
        <v>96</v>
      </c>
      <c r="F1767" s="111" t="s">
        <v>7769</v>
      </c>
      <c r="G1767" s="133">
        <v>6490005</v>
      </c>
      <c r="H1767" s="139">
        <v>18.18</v>
      </c>
      <c r="I1767" s="51">
        <f t="shared" si="32"/>
        <v>0.18937499999999999</v>
      </c>
      <c r="J1767" s="2"/>
    </row>
    <row r="1768" spans="1:10" customFormat="1" ht="14.4" x14ac:dyDescent="0.3">
      <c r="A1768" s="84" t="s">
        <v>7797</v>
      </c>
      <c r="B1768" s="108" t="s">
        <v>7771</v>
      </c>
      <c r="C1768" s="108" t="s">
        <v>3754</v>
      </c>
      <c r="D1768" s="111" t="s">
        <v>7770</v>
      </c>
      <c r="E1768" s="111">
        <v>80</v>
      </c>
      <c r="F1768" s="111" t="s">
        <v>468</v>
      </c>
      <c r="G1768" s="133">
        <v>8914138</v>
      </c>
      <c r="H1768" s="139">
        <v>41.35</v>
      </c>
      <c r="I1768" s="51">
        <f t="shared" si="32"/>
        <v>0.51687499999999997</v>
      </c>
      <c r="J1768" s="2"/>
    </row>
    <row r="1769" spans="1:10" customFormat="1" ht="14.4" x14ac:dyDescent="0.3">
      <c r="A1769" s="84" t="s">
        <v>7798</v>
      </c>
      <c r="B1769" s="108" t="s">
        <v>7773</v>
      </c>
      <c r="C1769" s="108" t="s">
        <v>7445</v>
      </c>
      <c r="D1769" s="111" t="s">
        <v>7772</v>
      </c>
      <c r="E1769" s="111">
        <v>100</v>
      </c>
      <c r="F1769" s="111" t="s">
        <v>7774</v>
      </c>
      <c r="G1769" s="131">
        <v>89193</v>
      </c>
      <c r="H1769" s="139">
        <v>47</v>
      </c>
      <c r="I1769" s="51">
        <f t="shared" si="32"/>
        <v>0.47</v>
      </c>
      <c r="J1769" s="2"/>
    </row>
    <row r="1770" spans="1:10" customFormat="1" x14ac:dyDescent="0.25">
      <c r="A1770" s="84" t="s">
        <v>7799</v>
      </c>
      <c r="B1770" s="130" t="s">
        <v>7776</v>
      </c>
      <c r="C1770" s="130" t="s">
        <v>4384</v>
      </c>
      <c r="D1770" s="131" t="s">
        <v>7775</v>
      </c>
      <c r="E1770" s="131">
        <v>48</v>
      </c>
      <c r="F1770" s="131" t="s">
        <v>5481</v>
      </c>
      <c r="G1770" s="133">
        <v>8170017</v>
      </c>
      <c r="H1770" s="139">
        <v>13.99</v>
      </c>
      <c r="I1770" s="51">
        <f t="shared" si="32"/>
        <v>0.29145833333333332</v>
      </c>
      <c r="J1770" s="2"/>
    </row>
    <row r="1771" spans="1:10" customFormat="1" x14ac:dyDescent="0.25">
      <c r="A1771" s="84" t="s">
        <v>7800</v>
      </c>
      <c r="B1771" s="130" t="s">
        <v>7778</v>
      </c>
      <c r="C1771" s="130" t="s">
        <v>4382</v>
      </c>
      <c r="D1771" s="131" t="s">
        <v>7777</v>
      </c>
      <c r="E1771" s="131">
        <v>174</v>
      </c>
      <c r="F1771" s="131" t="s">
        <v>7779</v>
      </c>
      <c r="G1771" s="133">
        <v>1447571</v>
      </c>
      <c r="H1771" s="139">
        <v>53.28</v>
      </c>
      <c r="I1771" s="51">
        <f t="shared" si="32"/>
        <v>0.30620689655172412</v>
      </c>
      <c r="J1771" s="2"/>
    </row>
    <row r="1772" spans="1:10" customFormat="1" x14ac:dyDescent="0.25">
      <c r="A1772" s="84" t="s">
        <v>7801</v>
      </c>
      <c r="B1772" s="130" t="s">
        <v>7781</v>
      </c>
      <c r="C1772" s="130" t="s">
        <v>4382</v>
      </c>
      <c r="D1772" s="131" t="s">
        <v>7780</v>
      </c>
      <c r="E1772" s="131">
        <v>178</v>
      </c>
      <c r="F1772" s="131" t="s">
        <v>7782</v>
      </c>
      <c r="G1772" s="133">
        <v>8914021</v>
      </c>
      <c r="H1772" s="139">
        <v>58.56</v>
      </c>
      <c r="I1772" s="51">
        <f t="shared" si="32"/>
        <v>0.32898876404494382</v>
      </c>
      <c r="J1772" s="2"/>
    </row>
    <row r="1773" spans="1:10" x14ac:dyDescent="0.25">
      <c r="A1773" s="84" t="s">
        <v>7816</v>
      </c>
      <c r="B1773" s="130" t="s">
        <v>7811</v>
      </c>
      <c r="C1773" s="130" t="s">
        <v>3918</v>
      </c>
      <c r="D1773" s="131">
        <v>70609</v>
      </c>
      <c r="E1773" s="131">
        <v>40</v>
      </c>
      <c r="F1773" s="131" t="s">
        <v>7676</v>
      </c>
      <c r="G1773" s="133">
        <v>8968103</v>
      </c>
      <c r="H1773" s="158">
        <v>17.87</v>
      </c>
      <c r="I1773" s="51">
        <f t="shared" si="32"/>
        <v>0.44675000000000004</v>
      </c>
    </row>
    <row r="1774" spans="1:10" x14ac:dyDescent="0.25">
      <c r="A1774" s="84" t="s">
        <v>7817</v>
      </c>
      <c r="B1774" s="159" t="s">
        <v>7813</v>
      </c>
      <c r="C1774" s="159" t="s">
        <v>3918</v>
      </c>
      <c r="D1774" s="110" t="s">
        <v>7812</v>
      </c>
      <c r="E1774" s="159">
        <v>40</v>
      </c>
      <c r="F1774" s="159" t="s">
        <v>7676</v>
      </c>
      <c r="G1774" s="110">
        <v>8968100</v>
      </c>
      <c r="H1774" s="158">
        <v>17.87</v>
      </c>
      <c r="I1774" s="51">
        <f t="shared" si="32"/>
        <v>0.44675000000000004</v>
      </c>
    </row>
    <row r="1775" spans="1:10" x14ac:dyDescent="0.25">
      <c r="A1775" s="84" t="s">
        <v>7818</v>
      </c>
      <c r="B1775" s="159" t="s">
        <v>7815</v>
      </c>
      <c r="C1775" s="159" t="s">
        <v>3918</v>
      </c>
      <c r="D1775" s="110" t="s">
        <v>7814</v>
      </c>
      <c r="E1775" s="159">
        <v>40</v>
      </c>
      <c r="F1775" s="159" t="s">
        <v>7676</v>
      </c>
      <c r="G1775" s="110">
        <v>8968102</v>
      </c>
      <c r="H1775" s="158">
        <v>17.87</v>
      </c>
      <c r="I1775" s="51">
        <f t="shared" si="32"/>
        <v>0.44675000000000004</v>
      </c>
    </row>
  </sheetData>
  <autoFilter ref="A1:I1775"/>
  <printOptions gridLines="1"/>
  <pageMargins left="0" right="0" top="0.75" bottom="0" header="0.3" footer="0.3"/>
  <pageSetup scale="84" fitToHeight="126" orientation="landscape" horizontalDpi="4294967295" verticalDpi="4294967295" r:id="rId1"/>
  <headerFooter>
    <oddHeader>&amp;RPage &amp;P of &amp;N</oddHeader>
  </headerFooter>
  <ignoredErrors>
    <ignoredError sqref="I2:I670 I688:I1310 I671 I672:I682 I1311:I167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32"/>
  <sheetViews>
    <sheetView zoomScale="80" zoomScaleNormal="80" workbookViewId="0">
      <pane xSplit="2" ySplit="1" topLeftCell="C2" activePane="bottomRight" state="frozen"/>
      <selection pane="topRight" activeCell="C1" sqref="C1"/>
      <selection pane="bottomLeft" activeCell="A4" sqref="A4"/>
      <selection pane="bottomRight" activeCell="C2" sqref="C2"/>
    </sheetView>
  </sheetViews>
  <sheetFormatPr defaultRowHeight="13.2" x14ac:dyDescent="0.25"/>
  <cols>
    <col min="1" max="1" width="10.44140625" style="4" customWidth="1"/>
    <col min="2" max="2" width="50.33203125" style="4" customWidth="1"/>
    <col min="3" max="3" width="28.6640625" style="4" customWidth="1"/>
    <col min="4" max="4" width="10.44140625" style="4" customWidth="1"/>
    <col min="5" max="5" width="14.44140625" style="4" customWidth="1"/>
    <col min="6" max="6" width="14.5546875" style="4" customWidth="1"/>
    <col min="7" max="7" width="11.5546875" style="28" customWidth="1"/>
    <col min="8" max="8" width="11.5546875" style="29" customWidth="1"/>
    <col min="29" max="56" width="8.88671875" style="4"/>
    <col min="57" max="57" width="30.44140625" style="55" bestFit="1" customWidth="1"/>
    <col min="58" max="59" width="14.44140625" style="55" customWidth="1"/>
    <col min="60" max="60" width="12.109375" style="27" customWidth="1"/>
    <col min="61" max="61" width="11.109375" style="27" customWidth="1"/>
    <col min="62" max="62" width="12.109375" style="28" customWidth="1"/>
    <col min="63" max="63" width="11.5546875" style="29" customWidth="1"/>
    <col min="64" max="64" width="16" style="28" customWidth="1"/>
    <col min="65" max="65" width="14.109375" style="27" customWidth="1"/>
    <col min="66" max="66" width="12.44140625" style="27" customWidth="1"/>
    <col min="67" max="67" width="14.88671875" style="28" customWidth="1"/>
    <col min="68" max="68" width="12" style="27" customWidth="1"/>
    <col min="69" max="69" width="15.109375" style="27" customWidth="1"/>
    <col min="70" max="70" width="13.109375" style="27" customWidth="1"/>
    <col min="71" max="71" width="11.44140625" style="27" customWidth="1"/>
    <col min="72" max="72" width="9" style="28" customWidth="1"/>
    <col min="73" max="73" width="13.5546875" style="27" customWidth="1"/>
    <col min="74" max="74" width="13.88671875" style="27" customWidth="1"/>
    <col min="75" max="75" width="10.44140625" style="27" customWidth="1"/>
    <col min="76" max="76" width="10" style="27" customWidth="1"/>
    <col min="77" max="77" width="11.5546875" style="56" customWidth="1"/>
    <col min="78" max="78" width="15.33203125" style="59" bestFit="1" customWidth="1"/>
    <col min="79" max="79" width="15.5546875" style="27" bestFit="1" customWidth="1"/>
    <col min="80" max="107" width="8.88671875" style="4"/>
    <col min="108" max="108" width="10.44140625" style="4" bestFit="1" customWidth="1"/>
    <col min="109" max="109" width="31.109375" style="4" customWidth="1"/>
    <col min="110" max="110" width="16.109375" style="4" bestFit="1" customWidth="1"/>
    <col min="111" max="111" width="15" style="4" bestFit="1" customWidth="1"/>
    <col min="112" max="113" width="14" style="4" customWidth="1"/>
    <col min="114" max="114" width="8.88671875" style="4"/>
    <col min="115" max="116" width="7.5546875" style="4" bestFit="1" customWidth="1"/>
    <col min="117" max="117" width="6.5546875" style="4" bestFit="1" customWidth="1"/>
    <col min="118" max="118" width="5.5546875" style="4" bestFit="1" customWidth="1"/>
    <col min="119" max="120" width="6.5546875" style="4" bestFit="1" customWidth="1"/>
    <col min="121" max="121" width="5.5546875" style="4" bestFit="1" customWidth="1"/>
    <col min="122" max="363" width="8.88671875" style="4"/>
    <col min="364" max="364" width="10.44140625" style="4" bestFit="1" customWidth="1"/>
    <col min="365" max="365" width="31.109375" style="4" customWidth="1"/>
    <col min="366" max="366" width="16.109375" style="4" bestFit="1" customWidth="1"/>
    <col min="367" max="367" width="15" style="4" bestFit="1" customWidth="1"/>
    <col min="368" max="369" width="14" style="4" customWidth="1"/>
    <col min="370" max="370" width="8.88671875" style="4"/>
    <col min="371" max="372" width="7.5546875" style="4" bestFit="1" customWidth="1"/>
    <col min="373" max="373" width="6.5546875" style="4" bestFit="1" customWidth="1"/>
    <col min="374" max="374" width="5.5546875" style="4" bestFit="1" customWidth="1"/>
    <col min="375" max="376" width="6.5546875" style="4" bestFit="1" customWidth="1"/>
    <col min="377" max="377" width="5.5546875" style="4" bestFit="1" customWidth="1"/>
    <col min="378" max="619" width="8.88671875" style="4"/>
    <col min="620" max="620" width="10.44140625" style="4" bestFit="1" customWidth="1"/>
    <col min="621" max="621" width="31.109375" style="4" customWidth="1"/>
    <col min="622" max="622" width="16.109375" style="4" bestFit="1" customWidth="1"/>
    <col min="623" max="623" width="15" style="4" bestFit="1" customWidth="1"/>
    <col min="624" max="625" width="14" style="4" customWidth="1"/>
    <col min="626" max="626" width="8.88671875" style="4"/>
    <col min="627" max="628" width="7.5546875" style="4" bestFit="1" customWidth="1"/>
    <col min="629" max="629" width="6.5546875" style="4" bestFit="1" customWidth="1"/>
    <col min="630" max="630" width="5.5546875" style="4" bestFit="1" customWidth="1"/>
    <col min="631" max="632" width="6.5546875" style="4" bestFit="1" customWidth="1"/>
    <col min="633" max="633" width="5.5546875" style="4" bestFit="1" customWidth="1"/>
    <col min="634" max="875" width="8.88671875" style="4"/>
    <col min="876" max="876" width="10.44140625" style="4" bestFit="1" customWidth="1"/>
    <col min="877" max="877" width="31.109375" style="4" customWidth="1"/>
    <col min="878" max="878" width="16.109375" style="4" bestFit="1" customWidth="1"/>
    <col min="879" max="879" width="15" style="4" bestFit="1" customWidth="1"/>
    <col min="880" max="881" width="14" style="4" customWidth="1"/>
    <col min="882" max="882" width="8.88671875" style="4"/>
    <col min="883" max="884" width="7.5546875" style="4" bestFit="1" customWidth="1"/>
    <col min="885" max="885" width="6.5546875" style="4" bestFit="1" customWidth="1"/>
    <col min="886" max="886" width="5.5546875" style="4" bestFit="1" customWidth="1"/>
    <col min="887" max="888" width="6.5546875" style="4" bestFit="1" customWidth="1"/>
    <col min="889" max="889" width="5.5546875" style="4" bestFit="1" customWidth="1"/>
    <col min="890" max="1131" width="8.88671875" style="4"/>
    <col min="1132" max="1132" width="10.44140625" style="4" bestFit="1" customWidth="1"/>
    <col min="1133" max="1133" width="31.109375" style="4" customWidth="1"/>
    <col min="1134" max="1134" width="16.109375" style="4" bestFit="1" customWidth="1"/>
    <col min="1135" max="1135" width="15" style="4" bestFit="1" customWidth="1"/>
    <col min="1136" max="1137" width="14" style="4" customWidth="1"/>
    <col min="1138" max="1138" width="8.88671875" style="4"/>
    <col min="1139" max="1140" width="7.5546875" style="4" bestFit="1" customWidth="1"/>
    <col min="1141" max="1141" width="6.5546875" style="4" bestFit="1" customWidth="1"/>
    <col min="1142" max="1142" width="5.5546875" style="4" bestFit="1" customWidth="1"/>
    <col min="1143" max="1144" width="6.5546875" style="4" bestFit="1" customWidth="1"/>
    <col min="1145" max="1145" width="5.5546875" style="4" bestFit="1" customWidth="1"/>
    <col min="1146" max="1387" width="8.88671875" style="4"/>
    <col min="1388" max="1388" width="10.44140625" style="4" bestFit="1" customWidth="1"/>
    <col min="1389" max="1389" width="31.109375" style="4" customWidth="1"/>
    <col min="1390" max="1390" width="16.109375" style="4" bestFit="1" customWidth="1"/>
    <col min="1391" max="1391" width="15" style="4" bestFit="1" customWidth="1"/>
    <col min="1392" max="1393" width="14" style="4" customWidth="1"/>
    <col min="1394" max="1394" width="8.88671875" style="4"/>
    <col min="1395" max="1396" width="7.5546875" style="4" bestFit="1" customWidth="1"/>
    <col min="1397" max="1397" width="6.5546875" style="4" bestFit="1" customWidth="1"/>
    <col min="1398" max="1398" width="5.5546875" style="4" bestFit="1" customWidth="1"/>
    <col min="1399" max="1400" width="6.5546875" style="4" bestFit="1" customWidth="1"/>
    <col min="1401" max="1401" width="5.5546875" style="4" bestFit="1" customWidth="1"/>
    <col min="1402" max="1643" width="8.88671875" style="4"/>
    <col min="1644" max="1644" width="10.44140625" style="4" bestFit="1" customWidth="1"/>
    <col min="1645" max="1645" width="31.109375" style="4" customWidth="1"/>
    <col min="1646" max="1646" width="16.109375" style="4" bestFit="1" customWidth="1"/>
    <col min="1647" max="1647" width="15" style="4" bestFit="1" customWidth="1"/>
    <col min="1648" max="1649" width="14" style="4" customWidth="1"/>
    <col min="1650" max="1650" width="8.88671875" style="4"/>
    <col min="1651" max="1652" width="7.5546875" style="4" bestFit="1" customWidth="1"/>
    <col min="1653" max="1653" width="6.5546875" style="4" bestFit="1" customWidth="1"/>
    <col min="1654" max="1654" width="5.5546875" style="4" bestFit="1" customWidth="1"/>
    <col min="1655" max="1656" width="6.5546875" style="4" bestFit="1" customWidth="1"/>
    <col min="1657" max="1657" width="5.5546875" style="4" bestFit="1" customWidth="1"/>
    <col min="1658" max="1899" width="8.88671875" style="4"/>
    <col min="1900" max="1900" width="10.44140625" style="4" bestFit="1" customWidth="1"/>
    <col min="1901" max="1901" width="31.109375" style="4" customWidth="1"/>
    <col min="1902" max="1902" width="16.109375" style="4" bestFit="1" customWidth="1"/>
    <col min="1903" max="1903" width="15" style="4" bestFit="1" customWidth="1"/>
    <col min="1904" max="1905" width="14" style="4" customWidth="1"/>
    <col min="1906" max="1906" width="8.88671875" style="4"/>
    <col min="1907" max="1908" width="7.5546875" style="4" bestFit="1" customWidth="1"/>
    <col min="1909" max="1909" width="6.5546875" style="4" bestFit="1" customWidth="1"/>
    <col min="1910" max="1910" width="5.5546875" style="4" bestFit="1" customWidth="1"/>
    <col min="1911" max="1912" width="6.5546875" style="4" bestFit="1" customWidth="1"/>
    <col min="1913" max="1913" width="5.5546875" style="4" bestFit="1" customWidth="1"/>
    <col min="1914" max="2155" width="8.88671875" style="4"/>
    <col min="2156" max="2156" width="10.44140625" style="4" bestFit="1" customWidth="1"/>
    <col min="2157" max="2157" width="31.109375" style="4" customWidth="1"/>
    <col min="2158" max="2158" width="16.109375" style="4" bestFit="1" customWidth="1"/>
    <col min="2159" max="2159" width="15" style="4" bestFit="1" customWidth="1"/>
    <col min="2160" max="2161" width="14" style="4" customWidth="1"/>
    <col min="2162" max="2162" width="8.88671875" style="4"/>
    <col min="2163" max="2164" width="7.5546875" style="4" bestFit="1" customWidth="1"/>
    <col min="2165" max="2165" width="6.5546875" style="4" bestFit="1" customWidth="1"/>
    <col min="2166" max="2166" width="5.5546875" style="4" bestFit="1" customWidth="1"/>
    <col min="2167" max="2168" width="6.5546875" style="4" bestFit="1" customWidth="1"/>
    <col min="2169" max="2169" width="5.5546875" style="4" bestFit="1" customWidth="1"/>
    <col min="2170" max="2411" width="8.88671875" style="4"/>
    <col min="2412" max="2412" width="10.44140625" style="4" bestFit="1" customWidth="1"/>
    <col min="2413" max="2413" width="31.109375" style="4" customWidth="1"/>
    <col min="2414" max="2414" width="16.109375" style="4" bestFit="1" customWidth="1"/>
    <col min="2415" max="2415" width="15" style="4" bestFit="1" customWidth="1"/>
    <col min="2416" max="2417" width="14" style="4" customWidth="1"/>
    <col min="2418" max="2418" width="8.88671875" style="4"/>
    <col min="2419" max="2420" width="7.5546875" style="4" bestFit="1" customWidth="1"/>
    <col min="2421" max="2421" width="6.5546875" style="4" bestFit="1" customWidth="1"/>
    <col min="2422" max="2422" width="5.5546875" style="4" bestFit="1" customWidth="1"/>
    <col min="2423" max="2424" width="6.5546875" style="4" bestFit="1" customWidth="1"/>
    <col min="2425" max="2425" width="5.5546875" style="4" bestFit="1" customWidth="1"/>
    <col min="2426" max="2667" width="8.88671875" style="4"/>
    <col min="2668" max="2668" width="10.44140625" style="4" bestFit="1" customWidth="1"/>
    <col min="2669" max="2669" width="31.109375" style="4" customWidth="1"/>
    <col min="2670" max="2670" width="16.109375" style="4" bestFit="1" customWidth="1"/>
    <col min="2671" max="2671" width="15" style="4" bestFit="1" customWidth="1"/>
    <col min="2672" max="2673" width="14" style="4" customWidth="1"/>
    <col min="2674" max="2674" width="8.88671875" style="4"/>
    <col min="2675" max="2676" width="7.5546875" style="4" bestFit="1" customWidth="1"/>
    <col min="2677" max="2677" width="6.5546875" style="4" bestFit="1" customWidth="1"/>
    <col min="2678" max="2678" width="5.5546875" style="4" bestFit="1" customWidth="1"/>
    <col min="2679" max="2680" width="6.5546875" style="4" bestFit="1" customWidth="1"/>
    <col min="2681" max="2681" width="5.5546875" style="4" bestFit="1" customWidth="1"/>
    <col min="2682" max="2923" width="8.88671875" style="4"/>
    <col min="2924" max="2924" width="10.44140625" style="4" bestFit="1" customWidth="1"/>
    <col min="2925" max="2925" width="31.109375" style="4" customWidth="1"/>
    <col min="2926" max="2926" width="16.109375" style="4" bestFit="1" customWidth="1"/>
    <col min="2927" max="2927" width="15" style="4" bestFit="1" customWidth="1"/>
    <col min="2928" max="2929" width="14" style="4" customWidth="1"/>
    <col min="2930" max="2930" width="8.88671875" style="4"/>
    <col min="2931" max="2932" width="7.5546875" style="4" bestFit="1" customWidth="1"/>
    <col min="2933" max="2933" width="6.5546875" style="4" bestFit="1" customWidth="1"/>
    <col min="2934" max="2934" width="5.5546875" style="4" bestFit="1" customWidth="1"/>
    <col min="2935" max="2936" width="6.5546875" style="4" bestFit="1" customWidth="1"/>
    <col min="2937" max="2937" width="5.5546875" style="4" bestFit="1" customWidth="1"/>
    <col min="2938" max="3179" width="8.88671875" style="4"/>
    <col min="3180" max="3180" width="10.44140625" style="4" bestFit="1" customWidth="1"/>
    <col min="3181" max="3181" width="31.109375" style="4" customWidth="1"/>
    <col min="3182" max="3182" width="16.109375" style="4" bestFit="1" customWidth="1"/>
    <col min="3183" max="3183" width="15" style="4" bestFit="1" customWidth="1"/>
    <col min="3184" max="3185" width="14" style="4" customWidth="1"/>
    <col min="3186" max="3186" width="8.88671875" style="4"/>
    <col min="3187" max="3188" width="7.5546875" style="4" bestFit="1" customWidth="1"/>
    <col min="3189" max="3189" width="6.5546875" style="4" bestFit="1" customWidth="1"/>
    <col min="3190" max="3190" width="5.5546875" style="4" bestFit="1" customWidth="1"/>
    <col min="3191" max="3192" width="6.5546875" style="4" bestFit="1" customWidth="1"/>
    <col min="3193" max="3193" width="5.5546875" style="4" bestFit="1" customWidth="1"/>
    <col min="3194" max="3435" width="8.88671875" style="4"/>
    <col min="3436" max="3436" width="10.44140625" style="4" bestFit="1" customWidth="1"/>
    <col min="3437" max="3437" width="31.109375" style="4" customWidth="1"/>
    <col min="3438" max="3438" width="16.109375" style="4" bestFit="1" customWidth="1"/>
    <col min="3439" max="3439" width="15" style="4" bestFit="1" customWidth="1"/>
    <col min="3440" max="3441" width="14" style="4" customWidth="1"/>
    <col min="3442" max="3442" width="8.88671875" style="4"/>
    <col min="3443" max="3444" width="7.5546875" style="4" bestFit="1" customWidth="1"/>
    <col min="3445" max="3445" width="6.5546875" style="4" bestFit="1" customWidth="1"/>
    <col min="3446" max="3446" width="5.5546875" style="4" bestFit="1" customWidth="1"/>
    <col min="3447" max="3448" width="6.5546875" style="4" bestFit="1" customWidth="1"/>
    <col min="3449" max="3449" width="5.5546875" style="4" bestFit="1" customWidth="1"/>
    <col min="3450" max="3691" width="8.88671875" style="4"/>
    <col min="3692" max="3692" width="10.44140625" style="4" bestFit="1" customWidth="1"/>
    <col min="3693" max="3693" width="31.109375" style="4" customWidth="1"/>
    <col min="3694" max="3694" width="16.109375" style="4" bestFit="1" customWidth="1"/>
    <col min="3695" max="3695" width="15" style="4" bestFit="1" customWidth="1"/>
    <col min="3696" max="3697" width="14" style="4" customWidth="1"/>
    <col min="3698" max="3698" width="8.88671875" style="4"/>
    <col min="3699" max="3700" width="7.5546875" style="4" bestFit="1" customWidth="1"/>
    <col min="3701" max="3701" width="6.5546875" style="4" bestFit="1" customWidth="1"/>
    <col min="3702" max="3702" width="5.5546875" style="4" bestFit="1" customWidth="1"/>
    <col min="3703" max="3704" width="6.5546875" style="4" bestFit="1" customWidth="1"/>
    <col min="3705" max="3705" width="5.5546875" style="4" bestFit="1" customWidth="1"/>
    <col min="3706" max="3947" width="8.88671875" style="4"/>
    <col min="3948" max="3948" width="10.44140625" style="4" bestFit="1" customWidth="1"/>
    <col min="3949" max="3949" width="31.109375" style="4" customWidth="1"/>
    <col min="3950" max="3950" width="16.109375" style="4" bestFit="1" customWidth="1"/>
    <col min="3951" max="3951" width="15" style="4" bestFit="1" customWidth="1"/>
    <col min="3952" max="3953" width="14" style="4" customWidth="1"/>
    <col min="3954" max="3954" width="8.88671875" style="4"/>
    <col min="3955" max="3956" width="7.5546875" style="4" bestFit="1" customWidth="1"/>
    <col min="3957" max="3957" width="6.5546875" style="4" bestFit="1" customWidth="1"/>
    <col min="3958" max="3958" width="5.5546875" style="4" bestFit="1" customWidth="1"/>
    <col min="3959" max="3960" width="6.5546875" style="4" bestFit="1" customWidth="1"/>
    <col min="3961" max="3961" width="5.5546875" style="4" bestFit="1" customWidth="1"/>
    <col min="3962" max="4203" width="8.88671875" style="4"/>
    <col min="4204" max="4204" width="10.44140625" style="4" bestFit="1" customWidth="1"/>
    <col min="4205" max="4205" width="31.109375" style="4" customWidth="1"/>
    <col min="4206" max="4206" width="16.109375" style="4" bestFit="1" customWidth="1"/>
    <col min="4207" max="4207" width="15" style="4" bestFit="1" customWidth="1"/>
    <col min="4208" max="4209" width="14" style="4" customWidth="1"/>
    <col min="4210" max="4210" width="8.88671875" style="4"/>
    <col min="4211" max="4212" width="7.5546875" style="4" bestFit="1" customWidth="1"/>
    <col min="4213" max="4213" width="6.5546875" style="4" bestFit="1" customWidth="1"/>
    <col min="4214" max="4214" width="5.5546875" style="4" bestFit="1" customWidth="1"/>
    <col min="4215" max="4216" width="6.5546875" style="4" bestFit="1" customWidth="1"/>
    <col min="4217" max="4217" width="5.5546875" style="4" bestFit="1" customWidth="1"/>
    <col min="4218" max="4459" width="8.88671875" style="4"/>
    <col min="4460" max="4460" width="10.44140625" style="4" bestFit="1" customWidth="1"/>
    <col min="4461" max="4461" width="31.109375" style="4" customWidth="1"/>
    <col min="4462" max="4462" width="16.109375" style="4" bestFit="1" customWidth="1"/>
    <col min="4463" max="4463" width="15" style="4" bestFit="1" customWidth="1"/>
    <col min="4464" max="4465" width="14" style="4" customWidth="1"/>
    <col min="4466" max="4466" width="8.88671875" style="4"/>
    <col min="4467" max="4468" width="7.5546875" style="4" bestFit="1" customWidth="1"/>
    <col min="4469" max="4469" width="6.5546875" style="4" bestFit="1" customWidth="1"/>
    <col min="4470" max="4470" width="5.5546875" style="4" bestFit="1" customWidth="1"/>
    <col min="4471" max="4472" width="6.5546875" style="4" bestFit="1" customWidth="1"/>
    <col min="4473" max="4473" width="5.5546875" style="4" bestFit="1" customWidth="1"/>
    <col min="4474" max="4715" width="8.88671875" style="4"/>
    <col min="4716" max="4716" width="10.44140625" style="4" bestFit="1" customWidth="1"/>
    <col min="4717" max="4717" width="31.109375" style="4" customWidth="1"/>
    <col min="4718" max="4718" width="16.109375" style="4" bestFit="1" customWidth="1"/>
    <col min="4719" max="4719" width="15" style="4" bestFit="1" customWidth="1"/>
    <col min="4720" max="4721" width="14" style="4" customWidth="1"/>
    <col min="4722" max="4722" width="8.88671875" style="4"/>
    <col min="4723" max="4724" width="7.5546875" style="4" bestFit="1" customWidth="1"/>
    <col min="4725" max="4725" width="6.5546875" style="4" bestFit="1" customWidth="1"/>
    <col min="4726" max="4726" width="5.5546875" style="4" bestFit="1" customWidth="1"/>
    <col min="4727" max="4728" width="6.5546875" style="4" bestFit="1" customWidth="1"/>
    <col min="4729" max="4729" width="5.5546875" style="4" bestFit="1" customWidth="1"/>
    <col min="4730" max="4971" width="8.88671875" style="4"/>
    <col min="4972" max="4972" width="10.44140625" style="4" bestFit="1" customWidth="1"/>
    <col min="4973" max="4973" width="31.109375" style="4" customWidth="1"/>
    <col min="4974" max="4974" width="16.109375" style="4" bestFit="1" customWidth="1"/>
    <col min="4975" max="4975" width="15" style="4" bestFit="1" customWidth="1"/>
    <col min="4976" max="4977" width="14" style="4" customWidth="1"/>
    <col min="4978" max="4978" width="8.88671875" style="4"/>
    <col min="4979" max="4980" width="7.5546875" style="4" bestFit="1" customWidth="1"/>
    <col min="4981" max="4981" width="6.5546875" style="4" bestFit="1" customWidth="1"/>
    <col min="4982" max="4982" width="5.5546875" style="4" bestFit="1" customWidth="1"/>
    <col min="4983" max="4984" width="6.5546875" style="4" bestFit="1" customWidth="1"/>
    <col min="4985" max="4985" width="5.5546875" style="4" bestFit="1" customWidth="1"/>
    <col min="4986" max="5227" width="8.88671875" style="4"/>
    <col min="5228" max="5228" width="10.44140625" style="4" bestFit="1" customWidth="1"/>
    <col min="5229" max="5229" width="31.109375" style="4" customWidth="1"/>
    <col min="5230" max="5230" width="16.109375" style="4" bestFit="1" customWidth="1"/>
    <col min="5231" max="5231" width="15" style="4" bestFit="1" customWidth="1"/>
    <col min="5232" max="5233" width="14" style="4" customWidth="1"/>
    <col min="5234" max="5234" width="8.88671875" style="4"/>
    <col min="5235" max="5236" width="7.5546875" style="4" bestFit="1" customWidth="1"/>
    <col min="5237" max="5237" width="6.5546875" style="4" bestFit="1" customWidth="1"/>
    <col min="5238" max="5238" width="5.5546875" style="4" bestFit="1" customWidth="1"/>
    <col min="5239" max="5240" width="6.5546875" style="4" bestFit="1" customWidth="1"/>
    <col min="5241" max="5241" width="5.5546875" style="4" bestFit="1" customWidth="1"/>
    <col min="5242" max="5483" width="8.88671875" style="4"/>
    <col min="5484" max="5484" width="10.44140625" style="4" bestFit="1" customWidth="1"/>
    <col min="5485" max="5485" width="31.109375" style="4" customWidth="1"/>
    <col min="5486" max="5486" width="16.109375" style="4" bestFit="1" customWidth="1"/>
    <col min="5487" max="5487" width="15" style="4" bestFit="1" customWidth="1"/>
    <col min="5488" max="5489" width="14" style="4" customWidth="1"/>
    <col min="5490" max="5490" width="8.88671875" style="4"/>
    <col min="5491" max="5492" width="7.5546875" style="4" bestFit="1" customWidth="1"/>
    <col min="5493" max="5493" width="6.5546875" style="4" bestFit="1" customWidth="1"/>
    <col min="5494" max="5494" width="5.5546875" style="4" bestFit="1" customWidth="1"/>
    <col min="5495" max="5496" width="6.5546875" style="4" bestFit="1" customWidth="1"/>
    <col min="5497" max="5497" width="5.5546875" style="4" bestFit="1" customWidth="1"/>
    <col min="5498" max="5739" width="8.88671875" style="4"/>
    <col min="5740" max="5740" width="10.44140625" style="4" bestFit="1" customWidth="1"/>
    <col min="5741" max="5741" width="31.109375" style="4" customWidth="1"/>
    <col min="5742" max="5742" width="16.109375" style="4" bestFit="1" customWidth="1"/>
    <col min="5743" max="5743" width="15" style="4" bestFit="1" customWidth="1"/>
    <col min="5744" max="5745" width="14" style="4" customWidth="1"/>
    <col min="5746" max="5746" width="8.88671875" style="4"/>
    <col min="5747" max="5748" width="7.5546875" style="4" bestFit="1" customWidth="1"/>
    <col min="5749" max="5749" width="6.5546875" style="4" bestFit="1" customWidth="1"/>
    <col min="5750" max="5750" width="5.5546875" style="4" bestFit="1" customWidth="1"/>
    <col min="5751" max="5752" width="6.5546875" style="4" bestFit="1" customWidth="1"/>
    <col min="5753" max="5753" width="5.5546875" style="4" bestFit="1" customWidth="1"/>
    <col min="5754" max="5995" width="8.88671875" style="4"/>
    <col min="5996" max="5996" width="10.44140625" style="4" bestFit="1" customWidth="1"/>
    <col min="5997" max="5997" width="31.109375" style="4" customWidth="1"/>
    <col min="5998" max="5998" width="16.109375" style="4" bestFit="1" customWidth="1"/>
    <col min="5999" max="5999" width="15" style="4" bestFit="1" customWidth="1"/>
    <col min="6000" max="6001" width="14" style="4" customWidth="1"/>
    <col min="6002" max="6002" width="8.88671875" style="4"/>
    <col min="6003" max="6004" width="7.5546875" style="4" bestFit="1" customWidth="1"/>
    <col min="6005" max="6005" width="6.5546875" style="4" bestFit="1" customWidth="1"/>
    <col min="6006" max="6006" width="5.5546875" style="4" bestFit="1" customWidth="1"/>
    <col min="6007" max="6008" width="6.5546875" style="4" bestFit="1" customWidth="1"/>
    <col min="6009" max="6009" width="5.5546875" style="4" bestFit="1" customWidth="1"/>
    <col min="6010" max="6251" width="8.88671875" style="4"/>
    <col min="6252" max="6252" width="10.44140625" style="4" bestFit="1" customWidth="1"/>
    <col min="6253" max="6253" width="31.109375" style="4" customWidth="1"/>
    <col min="6254" max="6254" width="16.109375" style="4" bestFit="1" customWidth="1"/>
    <col min="6255" max="6255" width="15" style="4" bestFit="1" customWidth="1"/>
    <col min="6256" max="6257" width="14" style="4" customWidth="1"/>
    <col min="6258" max="6258" width="8.88671875" style="4"/>
    <col min="6259" max="6260" width="7.5546875" style="4" bestFit="1" customWidth="1"/>
    <col min="6261" max="6261" width="6.5546875" style="4" bestFit="1" customWidth="1"/>
    <col min="6262" max="6262" width="5.5546875" style="4" bestFit="1" customWidth="1"/>
    <col min="6263" max="6264" width="6.5546875" style="4" bestFit="1" customWidth="1"/>
    <col min="6265" max="6265" width="5.5546875" style="4" bestFit="1" customWidth="1"/>
    <col min="6266" max="6507" width="8.88671875" style="4"/>
    <col min="6508" max="6508" width="10.44140625" style="4" bestFit="1" customWidth="1"/>
    <col min="6509" max="6509" width="31.109375" style="4" customWidth="1"/>
    <col min="6510" max="6510" width="16.109375" style="4" bestFit="1" customWidth="1"/>
    <col min="6511" max="6511" width="15" style="4" bestFit="1" customWidth="1"/>
    <col min="6512" max="6513" width="14" style="4" customWidth="1"/>
    <col min="6514" max="6514" width="8.88671875" style="4"/>
    <col min="6515" max="6516" width="7.5546875" style="4" bestFit="1" customWidth="1"/>
    <col min="6517" max="6517" width="6.5546875" style="4" bestFit="1" customWidth="1"/>
    <col min="6518" max="6518" width="5.5546875" style="4" bestFit="1" customWidth="1"/>
    <col min="6519" max="6520" width="6.5546875" style="4" bestFit="1" customWidth="1"/>
    <col min="6521" max="6521" width="5.5546875" style="4" bestFit="1" customWidth="1"/>
    <col min="6522" max="6763" width="8.88671875" style="4"/>
    <col min="6764" max="6764" width="10.44140625" style="4" bestFit="1" customWidth="1"/>
    <col min="6765" max="6765" width="31.109375" style="4" customWidth="1"/>
    <col min="6766" max="6766" width="16.109375" style="4" bestFit="1" customWidth="1"/>
    <col min="6767" max="6767" width="15" style="4" bestFit="1" customWidth="1"/>
    <col min="6768" max="6769" width="14" style="4" customWidth="1"/>
    <col min="6770" max="6770" width="8.88671875" style="4"/>
    <col min="6771" max="6772" width="7.5546875" style="4" bestFit="1" customWidth="1"/>
    <col min="6773" max="6773" width="6.5546875" style="4" bestFit="1" customWidth="1"/>
    <col min="6774" max="6774" width="5.5546875" style="4" bestFit="1" customWidth="1"/>
    <col min="6775" max="6776" width="6.5546875" style="4" bestFit="1" customWidth="1"/>
    <col min="6777" max="6777" width="5.5546875" style="4" bestFit="1" customWidth="1"/>
    <col min="6778" max="7019" width="8.88671875" style="4"/>
    <col min="7020" max="7020" width="10.44140625" style="4" bestFit="1" customWidth="1"/>
    <col min="7021" max="7021" width="31.109375" style="4" customWidth="1"/>
    <col min="7022" max="7022" width="16.109375" style="4" bestFit="1" customWidth="1"/>
    <col min="7023" max="7023" width="15" style="4" bestFit="1" customWidth="1"/>
    <col min="7024" max="7025" width="14" style="4" customWidth="1"/>
    <col min="7026" max="7026" width="8.88671875" style="4"/>
    <col min="7027" max="7028" width="7.5546875" style="4" bestFit="1" customWidth="1"/>
    <col min="7029" max="7029" width="6.5546875" style="4" bestFit="1" customWidth="1"/>
    <col min="7030" max="7030" width="5.5546875" style="4" bestFit="1" customWidth="1"/>
    <col min="7031" max="7032" width="6.5546875" style="4" bestFit="1" customWidth="1"/>
    <col min="7033" max="7033" width="5.5546875" style="4" bestFit="1" customWidth="1"/>
    <col min="7034" max="7275" width="8.88671875" style="4"/>
    <col min="7276" max="7276" width="10.44140625" style="4" bestFit="1" customWidth="1"/>
    <col min="7277" max="7277" width="31.109375" style="4" customWidth="1"/>
    <col min="7278" max="7278" width="16.109375" style="4" bestFit="1" customWidth="1"/>
    <col min="7279" max="7279" width="15" style="4" bestFit="1" customWidth="1"/>
    <col min="7280" max="7281" width="14" style="4" customWidth="1"/>
    <col min="7282" max="7282" width="8.88671875" style="4"/>
    <col min="7283" max="7284" width="7.5546875" style="4" bestFit="1" customWidth="1"/>
    <col min="7285" max="7285" width="6.5546875" style="4" bestFit="1" customWidth="1"/>
    <col min="7286" max="7286" width="5.5546875" style="4" bestFit="1" customWidth="1"/>
    <col min="7287" max="7288" width="6.5546875" style="4" bestFit="1" customWidth="1"/>
    <col min="7289" max="7289" width="5.5546875" style="4" bestFit="1" customWidth="1"/>
    <col min="7290" max="7531" width="8.88671875" style="4"/>
    <col min="7532" max="7532" width="10.44140625" style="4" bestFit="1" customWidth="1"/>
    <col min="7533" max="7533" width="31.109375" style="4" customWidth="1"/>
    <col min="7534" max="7534" width="16.109375" style="4" bestFit="1" customWidth="1"/>
    <col min="7535" max="7535" width="15" style="4" bestFit="1" customWidth="1"/>
    <col min="7536" max="7537" width="14" style="4" customWidth="1"/>
    <col min="7538" max="7538" width="8.88671875" style="4"/>
    <col min="7539" max="7540" width="7.5546875" style="4" bestFit="1" customWidth="1"/>
    <col min="7541" max="7541" width="6.5546875" style="4" bestFit="1" customWidth="1"/>
    <col min="7542" max="7542" width="5.5546875" style="4" bestFit="1" customWidth="1"/>
    <col min="7543" max="7544" width="6.5546875" style="4" bestFit="1" customWidth="1"/>
    <col min="7545" max="7545" width="5.5546875" style="4" bestFit="1" customWidth="1"/>
    <col min="7546" max="7787" width="8.88671875" style="4"/>
    <col min="7788" max="7788" width="10.44140625" style="4" bestFit="1" customWidth="1"/>
    <col min="7789" max="7789" width="31.109375" style="4" customWidth="1"/>
    <col min="7790" max="7790" width="16.109375" style="4" bestFit="1" customWidth="1"/>
    <col min="7791" max="7791" width="15" style="4" bestFit="1" customWidth="1"/>
    <col min="7792" max="7793" width="14" style="4" customWidth="1"/>
    <col min="7794" max="7794" width="8.88671875" style="4"/>
    <col min="7795" max="7796" width="7.5546875" style="4" bestFit="1" customWidth="1"/>
    <col min="7797" max="7797" width="6.5546875" style="4" bestFit="1" customWidth="1"/>
    <col min="7798" max="7798" width="5.5546875" style="4" bestFit="1" customWidth="1"/>
    <col min="7799" max="7800" width="6.5546875" style="4" bestFit="1" customWidth="1"/>
    <col min="7801" max="7801" width="5.5546875" style="4" bestFit="1" customWidth="1"/>
    <col min="7802" max="8043" width="8.88671875" style="4"/>
    <col min="8044" max="8044" width="10.44140625" style="4" bestFit="1" customWidth="1"/>
    <col min="8045" max="8045" width="31.109375" style="4" customWidth="1"/>
    <col min="8046" max="8046" width="16.109375" style="4" bestFit="1" customWidth="1"/>
    <col min="8047" max="8047" width="15" style="4" bestFit="1" customWidth="1"/>
    <col min="8048" max="8049" width="14" style="4" customWidth="1"/>
    <col min="8050" max="8050" width="8.88671875" style="4"/>
    <col min="8051" max="8052" width="7.5546875" style="4" bestFit="1" customWidth="1"/>
    <col min="8053" max="8053" width="6.5546875" style="4" bestFit="1" customWidth="1"/>
    <col min="8054" max="8054" width="5.5546875" style="4" bestFit="1" customWidth="1"/>
    <col min="8055" max="8056" width="6.5546875" style="4" bestFit="1" customWidth="1"/>
    <col min="8057" max="8057" width="5.5546875" style="4" bestFit="1" customWidth="1"/>
    <col min="8058" max="8299" width="8.88671875" style="4"/>
    <col min="8300" max="8300" width="10.44140625" style="4" bestFit="1" customWidth="1"/>
    <col min="8301" max="8301" width="31.109375" style="4" customWidth="1"/>
    <col min="8302" max="8302" width="16.109375" style="4" bestFit="1" customWidth="1"/>
    <col min="8303" max="8303" width="15" style="4" bestFit="1" customWidth="1"/>
    <col min="8304" max="8305" width="14" style="4" customWidth="1"/>
    <col min="8306" max="8306" width="8.88671875" style="4"/>
    <col min="8307" max="8308" width="7.5546875" style="4" bestFit="1" customWidth="1"/>
    <col min="8309" max="8309" width="6.5546875" style="4" bestFit="1" customWidth="1"/>
    <col min="8310" max="8310" width="5.5546875" style="4" bestFit="1" customWidth="1"/>
    <col min="8311" max="8312" width="6.5546875" style="4" bestFit="1" customWidth="1"/>
    <col min="8313" max="8313" width="5.5546875" style="4" bestFit="1" customWidth="1"/>
    <col min="8314" max="8555" width="8.88671875" style="4"/>
    <col min="8556" max="8556" width="10.44140625" style="4" bestFit="1" customWidth="1"/>
    <col min="8557" max="8557" width="31.109375" style="4" customWidth="1"/>
    <col min="8558" max="8558" width="16.109375" style="4" bestFit="1" customWidth="1"/>
    <col min="8559" max="8559" width="15" style="4" bestFit="1" customWidth="1"/>
    <col min="8560" max="8561" width="14" style="4" customWidth="1"/>
    <col min="8562" max="8562" width="8.88671875" style="4"/>
    <col min="8563" max="8564" width="7.5546875" style="4" bestFit="1" customWidth="1"/>
    <col min="8565" max="8565" width="6.5546875" style="4" bestFit="1" customWidth="1"/>
    <col min="8566" max="8566" width="5.5546875" style="4" bestFit="1" customWidth="1"/>
    <col min="8567" max="8568" width="6.5546875" style="4" bestFit="1" customWidth="1"/>
    <col min="8569" max="8569" width="5.5546875" style="4" bestFit="1" customWidth="1"/>
    <col min="8570" max="8811" width="8.88671875" style="4"/>
    <col min="8812" max="8812" width="10.44140625" style="4" bestFit="1" customWidth="1"/>
    <col min="8813" max="8813" width="31.109375" style="4" customWidth="1"/>
    <col min="8814" max="8814" width="16.109375" style="4" bestFit="1" customWidth="1"/>
    <col min="8815" max="8815" width="15" style="4" bestFit="1" customWidth="1"/>
    <col min="8816" max="8817" width="14" style="4" customWidth="1"/>
    <col min="8818" max="8818" width="8.88671875" style="4"/>
    <col min="8819" max="8820" width="7.5546875" style="4" bestFit="1" customWidth="1"/>
    <col min="8821" max="8821" width="6.5546875" style="4" bestFit="1" customWidth="1"/>
    <col min="8822" max="8822" width="5.5546875" style="4" bestFit="1" customWidth="1"/>
    <col min="8823" max="8824" width="6.5546875" style="4" bestFit="1" customWidth="1"/>
    <col min="8825" max="8825" width="5.5546875" style="4" bestFit="1" customWidth="1"/>
    <col min="8826" max="9067" width="8.88671875" style="4"/>
    <col min="9068" max="9068" width="10.44140625" style="4" bestFit="1" customWidth="1"/>
    <col min="9069" max="9069" width="31.109375" style="4" customWidth="1"/>
    <col min="9070" max="9070" width="16.109375" style="4" bestFit="1" customWidth="1"/>
    <col min="9071" max="9071" width="15" style="4" bestFit="1" customWidth="1"/>
    <col min="9072" max="9073" width="14" style="4" customWidth="1"/>
    <col min="9074" max="9074" width="8.88671875" style="4"/>
    <col min="9075" max="9076" width="7.5546875" style="4" bestFit="1" customWidth="1"/>
    <col min="9077" max="9077" width="6.5546875" style="4" bestFit="1" customWidth="1"/>
    <col min="9078" max="9078" width="5.5546875" style="4" bestFit="1" customWidth="1"/>
    <col min="9079" max="9080" width="6.5546875" style="4" bestFit="1" customWidth="1"/>
    <col min="9081" max="9081" width="5.5546875" style="4" bestFit="1" customWidth="1"/>
    <col min="9082" max="9323" width="8.88671875" style="4"/>
    <col min="9324" max="9324" width="10.44140625" style="4" bestFit="1" customWidth="1"/>
    <col min="9325" max="9325" width="31.109375" style="4" customWidth="1"/>
    <col min="9326" max="9326" width="16.109375" style="4" bestFit="1" customWidth="1"/>
    <col min="9327" max="9327" width="15" style="4" bestFit="1" customWidth="1"/>
    <col min="9328" max="9329" width="14" style="4" customWidth="1"/>
    <col min="9330" max="9330" width="8.88671875" style="4"/>
    <col min="9331" max="9332" width="7.5546875" style="4" bestFit="1" customWidth="1"/>
    <col min="9333" max="9333" width="6.5546875" style="4" bestFit="1" customWidth="1"/>
    <col min="9334" max="9334" width="5.5546875" style="4" bestFit="1" customWidth="1"/>
    <col min="9335" max="9336" width="6.5546875" style="4" bestFit="1" customWidth="1"/>
    <col min="9337" max="9337" width="5.5546875" style="4" bestFit="1" customWidth="1"/>
    <col min="9338" max="9579" width="8.88671875" style="4"/>
    <col min="9580" max="9580" width="10.44140625" style="4" bestFit="1" customWidth="1"/>
    <col min="9581" max="9581" width="31.109375" style="4" customWidth="1"/>
    <col min="9582" max="9582" width="16.109375" style="4" bestFit="1" customWidth="1"/>
    <col min="9583" max="9583" width="15" style="4" bestFit="1" customWidth="1"/>
    <col min="9584" max="9585" width="14" style="4" customWidth="1"/>
    <col min="9586" max="9586" width="8.88671875" style="4"/>
    <col min="9587" max="9588" width="7.5546875" style="4" bestFit="1" customWidth="1"/>
    <col min="9589" max="9589" width="6.5546875" style="4" bestFit="1" customWidth="1"/>
    <col min="9590" max="9590" width="5.5546875" style="4" bestFit="1" customWidth="1"/>
    <col min="9591" max="9592" width="6.5546875" style="4" bestFit="1" customWidth="1"/>
    <col min="9593" max="9593" width="5.5546875" style="4" bestFit="1" customWidth="1"/>
    <col min="9594" max="9835" width="8.88671875" style="4"/>
    <col min="9836" max="9836" width="10.44140625" style="4" bestFit="1" customWidth="1"/>
    <col min="9837" max="9837" width="31.109375" style="4" customWidth="1"/>
    <col min="9838" max="9838" width="16.109375" style="4" bestFit="1" customWidth="1"/>
    <col min="9839" max="9839" width="15" style="4" bestFit="1" customWidth="1"/>
    <col min="9840" max="9841" width="14" style="4" customWidth="1"/>
    <col min="9842" max="9842" width="8.88671875" style="4"/>
    <col min="9843" max="9844" width="7.5546875" style="4" bestFit="1" customWidth="1"/>
    <col min="9845" max="9845" width="6.5546875" style="4" bestFit="1" customWidth="1"/>
    <col min="9846" max="9846" width="5.5546875" style="4" bestFit="1" customWidth="1"/>
    <col min="9847" max="9848" width="6.5546875" style="4" bestFit="1" customWidth="1"/>
    <col min="9849" max="9849" width="5.5546875" style="4" bestFit="1" customWidth="1"/>
    <col min="9850" max="10091" width="8.88671875" style="4"/>
    <col min="10092" max="10092" width="10.44140625" style="4" bestFit="1" customWidth="1"/>
    <col min="10093" max="10093" width="31.109375" style="4" customWidth="1"/>
    <col min="10094" max="10094" width="16.109375" style="4" bestFit="1" customWidth="1"/>
    <col min="10095" max="10095" width="15" style="4" bestFit="1" customWidth="1"/>
    <col min="10096" max="10097" width="14" style="4" customWidth="1"/>
    <col min="10098" max="10098" width="8.88671875" style="4"/>
    <col min="10099" max="10100" width="7.5546875" style="4" bestFit="1" customWidth="1"/>
    <col min="10101" max="10101" width="6.5546875" style="4" bestFit="1" customWidth="1"/>
    <col min="10102" max="10102" width="5.5546875" style="4" bestFit="1" customWidth="1"/>
    <col min="10103" max="10104" width="6.5546875" style="4" bestFit="1" customWidth="1"/>
    <col min="10105" max="10105" width="5.5546875" style="4" bestFit="1" customWidth="1"/>
    <col min="10106" max="10347" width="8.88671875" style="4"/>
    <col min="10348" max="10348" width="10.44140625" style="4" bestFit="1" customWidth="1"/>
    <col min="10349" max="10349" width="31.109375" style="4" customWidth="1"/>
    <col min="10350" max="10350" width="16.109375" style="4" bestFit="1" customWidth="1"/>
    <col min="10351" max="10351" width="15" style="4" bestFit="1" customWidth="1"/>
    <col min="10352" max="10353" width="14" style="4" customWidth="1"/>
    <col min="10354" max="10354" width="8.88671875" style="4"/>
    <col min="10355" max="10356" width="7.5546875" style="4" bestFit="1" customWidth="1"/>
    <col min="10357" max="10357" width="6.5546875" style="4" bestFit="1" customWidth="1"/>
    <col min="10358" max="10358" width="5.5546875" style="4" bestFit="1" customWidth="1"/>
    <col min="10359" max="10360" width="6.5546875" style="4" bestFit="1" customWidth="1"/>
    <col min="10361" max="10361" width="5.5546875" style="4" bestFit="1" customWidth="1"/>
    <col min="10362" max="10603" width="8.88671875" style="4"/>
    <col min="10604" max="10604" width="10.44140625" style="4" bestFit="1" customWidth="1"/>
    <col min="10605" max="10605" width="31.109375" style="4" customWidth="1"/>
    <col min="10606" max="10606" width="16.109375" style="4" bestFit="1" customWidth="1"/>
    <col min="10607" max="10607" width="15" style="4" bestFit="1" customWidth="1"/>
    <col min="10608" max="10609" width="14" style="4" customWidth="1"/>
    <col min="10610" max="10610" width="8.88671875" style="4"/>
    <col min="10611" max="10612" width="7.5546875" style="4" bestFit="1" customWidth="1"/>
    <col min="10613" max="10613" width="6.5546875" style="4" bestFit="1" customWidth="1"/>
    <col min="10614" max="10614" width="5.5546875" style="4" bestFit="1" customWidth="1"/>
    <col min="10615" max="10616" width="6.5546875" style="4" bestFit="1" customWidth="1"/>
    <col min="10617" max="10617" width="5.5546875" style="4" bestFit="1" customWidth="1"/>
    <col min="10618" max="10859" width="8.88671875" style="4"/>
    <col min="10860" max="10860" width="10.44140625" style="4" bestFit="1" customWidth="1"/>
    <col min="10861" max="10861" width="31.109375" style="4" customWidth="1"/>
    <col min="10862" max="10862" width="16.109375" style="4" bestFit="1" customWidth="1"/>
    <col min="10863" max="10863" width="15" style="4" bestFit="1" customWidth="1"/>
    <col min="10864" max="10865" width="14" style="4" customWidth="1"/>
    <col min="10866" max="10866" width="8.88671875" style="4"/>
    <col min="10867" max="10868" width="7.5546875" style="4" bestFit="1" customWidth="1"/>
    <col min="10869" max="10869" width="6.5546875" style="4" bestFit="1" customWidth="1"/>
    <col min="10870" max="10870" width="5.5546875" style="4" bestFit="1" customWidth="1"/>
    <col min="10871" max="10872" width="6.5546875" style="4" bestFit="1" customWidth="1"/>
    <col min="10873" max="10873" width="5.5546875" style="4" bestFit="1" customWidth="1"/>
    <col min="10874" max="11115" width="8.88671875" style="4"/>
    <col min="11116" max="11116" width="10.44140625" style="4" bestFit="1" customWidth="1"/>
    <col min="11117" max="11117" width="31.109375" style="4" customWidth="1"/>
    <col min="11118" max="11118" width="16.109375" style="4" bestFit="1" customWidth="1"/>
    <col min="11119" max="11119" width="15" style="4" bestFit="1" customWidth="1"/>
    <col min="11120" max="11121" width="14" style="4" customWidth="1"/>
    <col min="11122" max="11122" width="8.88671875" style="4"/>
    <col min="11123" max="11124" width="7.5546875" style="4" bestFit="1" customWidth="1"/>
    <col min="11125" max="11125" width="6.5546875" style="4" bestFit="1" customWidth="1"/>
    <col min="11126" max="11126" width="5.5546875" style="4" bestFit="1" customWidth="1"/>
    <col min="11127" max="11128" width="6.5546875" style="4" bestFit="1" customWidth="1"/>
    <col min="11129" max="11129" width="5.5546875" style="4" bestFit="1" customWidth="1"/>
    <col min="11130" max="11371" width="8.88671875" style="4"/>
    <col min="11372" max="11372" width="10.44140625" style="4" bestFit="1" customWidth="1"/>
    <col min="11373" max="11373" width="31.109375" style="4" customWidth="1"/>
    <col min="11374" max="11374" width="16.109375" style="4" bestFit="1" customWidth="1"/>
    <col min="11375" max="11375" width="15" style="4" bestFit="1" customWidth="1"/>
    <col min="11376" max="11377" width="14" style="4" customWidth="1"/>
    <col min="11378" max="11378" width="8.88671875" style="4"/>
    <col min="11379" max="11380" width="7.5546875" style="4" bestFit="1" customWidth="1"/>
    <col min="11381" max="11381" width="6.5546875" style="4" bestFit="1" customWidth="1"/>
    <col min="11382" max="11382" width="5.5546875" style="4" bestFit="1" customWidth="1"/>
    <col min="11383" max="11384" width="6.5546875" style="4" bestFit="1" customWidth="1"/>
    <col min="11385" max="11385" width="5.5546875" style="4" bestFit="1" customWidth="1"/>
    <col min="11386" max="11627" width="8.88671875" style="4"/>
    <col min="11628" max="11628" width="10.44140625" style="4" bestFit="1" customWidth="1"/>
    <col min="11629" max="11629" width="31.109375" style="4" customWidth="1"/>
    <col min="11630" max="11630" width="16.109375" style="4" bestFit="1" customWidth="1"/>
    <col min="11631" max="11631" width="15" style="4" bestFit="1" customWidth="1"/>
    <col min="11632" max="11633" width="14" style="4" customWidth="1"/>
    <col min="11634" max="11634" width="8.88671875" style="4"/>
    <col min="11635" max="11636" width="7.5546875" style="4" bestFit="1" customWidth="1"/>
    <col min="11637" max="11637" width="6.5546875" style="4" bestFit="1" customWidth="1"/>
    <col min="11638" max="11638" width="5.5546875" style="4" bestFit="1" customWidth="1"/>
    <col min="11639" max="11640" width="6.5546875" style="4" bestFit="1" customWidth="1"/>
    <col min="11641" max="11641" width="5.5546875" style="4" bestFit="1" customWidth="1"/>
    <col min="11642" max="11883" width="8.88671875" style="4"/>
    <col min="11884" max="11884" width="10.44140625" style="4" bestFit="1" customWidth="1"/>
    <col min="11885" max="11885" width="31.109375" style="4" customWidth="1"/>
    <col min="11886" max="11886" width="16.109375" style="4" bestFit="1" customWidth="1"/>
    <col min="11887" max="11887" width="15" style="4" bestFit="1" customWidth="1"/>
    <col min="11888" max="11889" width="14" style="4" customWidth="1"/>
    <col min="11890" max="11890" width="8.88671875" style="4"/>
    <col min="11891" max="11892" width="7.5546875" style="4" bestFit="1" customWidth="1"/>
    <col min="11893" max="11893" width="6.5546875" style="4" bestFit="1" customWidth="1"/>
    <col min="11894" max="11894" width="5.5546875" style="4" bestFit="1" customWidth="1"/>
    <col min="11895" max="11896" width="6.5546875" style="4" bestFit="1" customWidth="1"/>
    <col min="11897" max="11897" width="5.5546875" style="4" bestFit="1" customWidth="1"/>
    <col min="11898" max="12139" width="8.88671875" style="4"/>
    <col min="12140" max="12140" width="10.44140625" style="4" bestFit="1" customWidth="1"/>
    <col min="12141" max="12141" width="31.109375" style="4" customWidth="1"/>
    <col min="12142" max="12142" width="16.109375" style="4" bestFit="1" customWidth="1"/>
    <col min="12143" max="12143" width="15" style="4" bestFit="1" customWidth="1"/>
    <col min="12144" max="12145" width="14" style="4" customWidth="1"/>
    <col min="12146" max="12146" width="8.88671875" style="4"/>
    <col min="12147" max="12148" width="7.5546875" style="4" bestFit="1" customWidth="1"/>
    <col min="12149" max="12149" width="6.5546875" style="4" bestFit="1" customWidth="1"/>
    <col min="12150" max="12150" width="5.5546875" style="4" bestFit="1" customWidth="1"/>
    <col min="12151" max="12152" width="6.5546875" style="4" bestFit="1" customWidth="1"/>
    <col min="12153" max="12153" width="5.5546875" style="4" bestFit="1" customWidth="1"/>
    <col min="12154" max="12395" width="8.88671875" style="4"/>
    <col min="12396" max="12396" width="10.44140625" style="4" bestFit="1" customWidth="1"/>
    <col min="12397" max="12397" width="31.109375" style="4" customWidth="1"/>
    <col min="12398" max="12398" width="16.109375" style="4" bestFit="1" customWidth="1"/>
    <col min="12399" max="12399" width="15" style="4" bestFit="1" customWidth="1"/>
    <col min="12400" max="12401" width="14" style="4" customWidth="1"/>
    <col min="12402" max="12402" width="8.88671875" style="4"/>
    <col min="12403" max="12404" width="7.5546875" style="4" bestFit="1" customWidth="1"/>
    <col min="12405" max="12405" width="6.5546875" style="4" bestFit="1" customWidth="1"/>
    <col min="12406" max="12406" width="5.5546875" style="4" bestFit="1" customWidth="1"/>
    <col min="12407" max="12408" width="6.5546875" style="4" bestFit="1" customWidth="1"/>
    <col min="12409" max="12409" width="5.5546875" style="4" bestFit="1" customWidth="1"/>
    <col min="12410" max="12651" width="8.88671875" style="4"/>
    <col min="12652" max="12652" width="10.44140625" style="4" bestFit="1" customWidth="1"/>
    <col min="12653" max="12653" width="31.109375" style="4" customWidth="1"/>
    <col min="12654" max="12654" width="16.109375" style="4" bestFit="1" customWidth="1"/>
    <col min="12655" max="12655" width="15" style="4" bestFit="1" customWidth="1"/>
    <col min="12656" max="12657" width="14" style="4" customWidth="1"/>
    <col min="12658" max="12658" width="8.88671875" style="4"/>
    <col min="12659" max="12660" width="7.5546875" style="4" bestFit="1" customWidth="1"/>
    <col min="12661" max="12661" width="6.5546875" style="4" bestFit="1" customWidth="1"/>
    <col min="12662" max="12662" width="5.5546875" style="4" bestFit="1" customWidth="1"/>
    <col min="12663" max="12664" width="6.5546875" style="4" bestFit="1" customWidth="1"/>
    <col min="12665" max="12665" width="5.5546875" style="4" bestFit="1" customWidth="1"/>
    <col min="12666" max="12907" width="8.88671875" style="4"/>
    <col min="12908" max="12908" width="10.44140625" style="4" bestFit="1" customWidth="1"/>
    <col min="12909" max="12909" width="31.109375" style="4" customWidth="1"/>
    <col min="12910" max="12910" width="16.109375" style="4" bestFit="1" customWidth="1"/>
    <col min="12911" max="12911" width="15" style="4" bestFit="1" customWidth="1"/>
    <col min="12912" max="12913" width="14" style="4" customWidth="1"/>
    <col min="12914" max="12914" width="8.88671875" style="4"/>
    <col min="12915" max="12916" width="7.5546875" style="4" bestFit="1" customWidth="1"/>
    <col min="12917" max="12917" width="6.5546875" style="4" bestFit="1" customWidth="1"/>
    <col min="12918" max="12918" width="5.5546875" style="4" bestFit="1" customWidth="1"/>
    <col min="12919" max="12920" width="6.5546875" style="4" bestFit="1" customWidth="1"/>
    <col min="12921" max="12921" width="5.5546875" style="4" bestFit="1" customWidth="1"/>
    <col min="12922" max="13163" width="8.88671875" style="4"/>
    <col min="13164" max="13164" width="10.44140625" style="4" bestFit="1" customWidth="1"/>
    <col min="13165" max="13165" width="31.109375" style="4" customWidth="1"/>
    <col min="13166" max="13166" width="16.109375" style="4" bestFit="1" customWidth="1"/>
    <col min="13167" max="13167" width="15" style="4" bestFit="1" customWidth="1"/>
    <col min="13168" max="13169" width="14" style="4" customWidth="1"/>
    <col min="13170" max="13170" width="8.88671875" style="4"/>
    <col min="13171" max="13172" width="7.5546875" style="4" bestFit="1" customWidth="1"/>
    <col min="13173" max="13173" width="6.5546875" style="4" bestFit="1" customWidth="1"/>
    <col min="13174" max="13174" width="5.5546875" style="4" bestFit="1" customWidth="1"/>
    <col min="13175" max="13176" width="6.5546875" style="4" bestFit="1" customWidth="1"/>
    <col min="13177" max="13177" width="5.5546875" style="4" bestFit="1" customWidth="1"/>
    <col min="13178" max="13419" width="8.88671875" style="4"/>
    <col min="13420" max="13420" width="10.44140625" style="4" bestFit="1" customWidth="1"/>
    <col min="13421" max="13421" width="31.109375" style="4" customWidth="1"/>
    <col min="13422" max="13422" width="16.109375" style="4" bestFit="1" customWidth="1"/>
    <col min="13423" max="13423" width="15" style="4" bestFit="1" customWidth="1"/>
    <col min="13424" max="13425" width="14" style="4" customWidth="1"/>
    <col min="13426" max="13426" width="8.88671875" style="4"/>
    <col min="13427" max="13428" width="7.5546875" style="4" bestFit="1" customWidth="1"/>
    <col min="13429" max="13429" width="6.5546875" style="4" bestFit="1" customWidth="1"/>
    <col min="13430" max="13430" width="5.5546875" style="4" bestFit="1" customWidth="1"/>
    <col min="13431" max="13432" width="6.5546875" style="4" bestFit="1" customWidth="1"/>
    <col min="13433" max="13433" width="5.5546875" style="4" bestFit="1" customWidth="1"/>
    <col min="13434" max="13675" width="8.88671875" style="4"/>
    <col min="13676" max="13676" width="10.44140625" style="4" bestFit="1" customWidth="1"/>
    <col min="13677" max="13677" width="31.109375" style="4" customWidth="1"/>
    <col min="13678" max="13678" width="16.109375" style="4" bestFit="1" customWidth="1"/>
    <col min="13679" max="13679" width="15" style="4" bestFit="1" customWidth="1"/>
    <col min="13680" max="13681" width="14" style="4" customWidth="1"/>
    <col min="13682" max="13682" width="8.88671875" style="4"/>
    <col min="13683" max="13684" width="7.5546875" style="4" bestFit="1" customWidth="1"/>
    <col min="13685" max="13685" width="6.5546875" style="4" bestFit="1" customWidth="1"/>
    <col min="13686" max="13686" width="5.5546875" style="4" bestFit="1" customWidth="1"/>
    <col min="13687" max="13688" width="6.5546875" style="4" bestFit="1" customWidth="1"/>
    <col min="13689" max="13689" width="5.5546875" style="4" bestFit="1" customWidth="1"/>
    <col min="13690" max="13931" width="8.88671875" style="4"/>
    <col min="13932" max="13932" width="10.44140625" style="4" bestFit="1" customWidth="1"/>
    <col min="13933" max="13933" width="31.109375" style="4" customWidth="1"/>
    <col min="13934" max="13934" width="16.109375" style="4" bestFit="1" customWidth="1"/>
    <col min="13935" max="13935" width="15" style="4" bestFit="1" customWidth="1"/>
    <col min="13936" max="13937" width="14" style="4" customWidth="1"/>
    <col min="13938" max="13938" width="8.88671875" style="4"/>
    <col min="13939" max="13940" width="7.5546875" style="4" bestFit="1" customWidth="1"/>
    <col min="13941" max="13941" width="6.5546875" style="4" bestFit="1" customWidth="1"/>
    <col min="13942" max="13942" width="5.5546875" style="4" bestFit="1" customWidth="1"/>
    <col min="13943" max="13944" width="6.5546875" style="4" bestFit="1" customWidth="1"/>
    <col min="13945" max="13945" width="5.5546875" style="4" bestFit="1" customWidth="1"/>
    <col min="13946" max="14187" width="8.88671875" style="4"/>
    <col min="14188" max="14188" width="10.44140625" style="4" bestFit="1" customWidth="1"/>
    <col min="14189" max="14189" width="31.109375" style="4" customWidth="1"/>
    <col min="14190" max="14190" width="16.109375" style="4" bestFit="1" customWidth="1"/>
    <col min="14191" max="14191" width="15" style="4" bestFit="1" customWidth="1"/>
    <col min="14192" max="14193" width="14" style="4" customWidth="1"/>
    <col min="14194" max="14194" width="8.88671875" style="4"/>
    <col min="14195" max="14196" width="7.5546875" style="4" bestFit="1" customWidth="1"/>
    <col min="14197" max="14197" width="6.5546875" style="4" bestFit="1" customWidth="1"/>
    <col min="14198" max="14198" width="5.5546875" style="4" bestFit="1" customWidth="1"/>
    <col min="14199" max="14200" width="6.5546875" style="4" bestFit="1" customWidth="1"/>
    <col min="14201" max="14201" width="5.5546875" style="4" bestFit="1" customWidth="1"/>
    <col min="14202" max="14443" width="8.88671875" style="4"/>
    <col min="14444" max="14444" width="10.44140625" style="4" bestFit="1" customWidth="1"/>
    <col min="14445" max="14445" width="31.109375" style="4" customWidth="1"/>
    <col min="14446" max="14446" width="16.109375" style="4" bestFit="1" customWidth="1"/>
    <col min="14447" max="14447" width="15" style="4" bestFit="1" customWidth="1"/>
    <col min="14448" max="14449" width="14" style="4" customWidth="1"/>
    <col min="14450" max="14450" width="8.88671875" style="4"/>
    <col min="14451" max="14452" width="7.5546875" style="4" bestFit="1" customWidth="1"/>
    <col min="14453" max="14453" width="6.5546875" style="4" bestFit="1" customWidth="1"/>
    <col min="14454" max="14454" width="5.5546875" style="4" bestFit="1" customWidth="1"/>
    <col min="14455" max="14456" width="6.5546875" style="4" bestFit="1" customWidth="1"/>
    <col min="14457" max="14457" width="5.5546875" style="4" bestFit="1" customWidth="1"/>
    <col min="14458" max="14699" width="8.88671875" style="4"/>
    <col min="14700" max="14700" width="10.44140625" style="4" bestFit="1" customWidth="1"/>
    <col min="14701" max="14701" width="31.109375" style="4" customWidth="1"/>
    <col min="14702" max="14702" width="16.109375" style="4" bestFit="1" customWidth="1"/>
    <col min="14703" max="14703" width="15" style="4" bestFit="1" customWidth="1"/>
    <col min="14704" max="14705" width="14" style="4" customWidth="1"/>
    <col min="14706" max="14706" width="8.88671875" style="4"/>
    <col min="14707" max="14708" width="7.5546875" style="4" bestFit="1" customWidth="1"/>
    <col min="14709" max="14709" width="6.5546875" style="4" bestFit="1" customWidth="1"/>
    <col min="14710" max="14710" width="5.5546875" style="4" bestFit="1" customWidth="1"/>
    <col min="14711" max="14712" width="6.5546875" style="4" bestFit="1" customWidth="1"/>
    <col min="14713" max="14713" width="5.5546875" style="4" bestFit="1" customWidth="1"/>
    <col min="14714" max="14955" width="8.88671875" style="4"/>
    <col min="14956" max="14956" width="10.44140625" style="4" bestFit="1" customWidth="1"/>
    <col min="14957" max="14957" width="31.109375" style="4" customWidth="1"/>
    <col min="14958" max="14958" width="16.109375" style="4" bestFit="1" customWidth="1"/>
    <col min="14959" max="14959" width="15" style="4" bestFit="1" customWidth="1"/>
    <col min="14960" max="14961" width="14" style="4" customWidth="1"/>
    <col min="14962" max="14962" width="8.88671875" style="4"/>
    <col min="14963" max="14964" width="7.5546875" style="4" bestFit="1" customWidth="1"/>
    <col min="14965" max="14965" width="6.5546875" style="4" bestFit="1" customWidth="1"/>
    <col min="14966" max="14966" width="5.5546875" style="4" bestFit="1" customWidth="1"/>
    <col min="14967" max="14968" width="6.5546875" style="4" bestFit="1" customWidth="1"/>
    <col min="14969" max="14969" width="5.5546875" style="4" bestFit="1" customWidth="1"/>
    <col min="14970" max="15211" width="8.88671875" style="4"/>
    <col min="15212" max="15212" width="10.44140625" style="4" bestFit="1" customWidth="1"/>
    <col min="15213" max="15213" width="31.109375" style="4" customWidth="1"/>
    <col min="15214" max="15214" width="16.109375" style="4" bestFit="1" customWidth="1"/>
    <col min="15215" max="15215" width="15" style="4" bestFit="1" customWidth="1"/>
    <col min="15216" max="15217" width="14" style="4" customWidth="1"/>
    <col min="15218" max="15218" width="8.88671875" style="4"/>
    <col min="15219" max="15220" width="7.5546875" style="4" bestFit="1" customWidth="1"/>
    <col min="15221" max="15221" width="6.5546875" style="4" bestFit="1" customWidth="1"/>
    <col min="15222" max="15222" width="5.5546875" style="4" bestFit="1" customWidth="1"/>
    <col min="15223" max="15224" width="6.5546875" style="4" bestFit="1" customWidth="1"/>
    <col min="15225" max="15225" width="5.5546875" style="4" bestFit="1" customWidth="1"/>
    <col min="15226" max="15467" width="8.88671875" style="4"/>
    <col min="15468" max="15468" width="10.44140625" style="4" bestFit="1" customWidth="1"/>
    <col min="15469" max="15469" width="31.109375" style="4" customWidth="1"/>
    <col min="15470" max="15470" width="16.109375" style="4" bestFit="1" customWidth="1"/>
    <col min="15471" max="15471" width="15" style="4" bestFit="1" customWidth="1"/>
    <col min="15472" max="15473" width="14" style="4" customWidth="1"/>
    <col min="15474" max="15474" width="8.88671875" style="4"/>
    <col min="15475" max="15476" width="7.5546875" style="4" bestFit="1" customWidth="1"/>
    <col min="15477" max="15477" width="6.5546875" style="4" bestFit="1" customWidth="1"/>
    <col min="15478" max="15478" width="5.5546875" style="4" bestFit="1" customWidth="1"/>
    <col min="15479" max="15480" width="6.5546875" style="4" bestFit="1" customWidth="1"/>
    <col min="15481" max="15481" width="5.5546875" style="4" bestFit="1" customWidth="1"/>
    <col min="15482" max="15723" width="8.88671875" style="4"/>
    <col min="15724" max="15724" width="10.44140625" style="4" bestFit="1" customWidth="1"/>
    <col min="15725" max="15725" width="31.109375" style="4" customWidth="1"/>
    <col min="15726" max="15726" width="16.109375" style="4" bestFit="1" customWidth="1"/>
    <col min="15727" max="15727" width="15" style="4" bestFit="1" customWidth="1"/>
    <col min="15728" max="15729" width="14" style="4" customWidth="1"/>
    <col min="15730" max="15730" width="8.88671875" style="4"/>
    <col min="15731" max="15732" width="7.5546875" style="4" bestFit="1" customWidth="1"/>
    <col min="15733" max="15733" width="6.5546875" style="4" bestFit="1" customWidth="1"/>
    <col min="15734" max="15734" width="5.5546875" style="4" bestFit="1" customWidth="1"/>
    <col min="15735" max="15736" width="6.5546875" style="4" bestFit="1" customWidth="1"/>
    <col min="15737" max="15737" width="5.5546875" style="4" bestFit="1" customWidth="1"/>
    <col min="15738" max="15979" width="8.88671875" style="4"/>
    <col min="15980" max="15980" width="10.44140625" style="4" bestFit="1" customWidth="1"/>
    <col min="15981" max="15981" width="31.109375" style="4" customWidth="1"/>
    <col min="15982" max="15982" width="16.109375" style="4" bestFit="1" customWidth="1"/>
    <col min="15983" max="15983" width="15" style="4" bestFit="1" customWidth="1"/>
    <col min="15984" max="15985" width="14" style="4" customWidth="1"/>
    <col min="15986" max="15986" width="8.88671875" style="4"/>
    <col min="15987" max="15988" width="7.5546875" style="4" bestFit="1" customWidth="1"/>
    <col min="15989" max="15989" width="6.5546875" style="4" bestFit="1" customWidth="1"/>
    <col min="15990" max="15990" width="5.5546875" style="4" bestFit="1" customWidth="1"/>
    <col min="15991" max="15992" width="6.5546875" style="4" bestFit="1" customWidth="1"/>
    <col min="15993" max="15993" width="5.5546875" style="4" bestFit="1" customWidth="1"/>
    <col min="15994" max="16384" width="8.88671875" style="4"/>
  </cols>
  <sheetData>
    <row r="1" spans="1:79" ht="92.4" x14ac:dyDescent="0.25">
      <c r="A1" s="3" t="s">
        <v>4434</v>
      </c>
      <c r="B1" s="3" t="s">
        <v>4439</v>
      </c>
      <c r="C1" s="3" t="s">
        <v>3741</v>
      </c>
      <c r="D1" s="3" t="s">
        <v>4405</v>
      </c>
      <c r="E1" s="3" t="s">
        <v>4406</v>
      </c>
      <c r="F1" s="3" t="s">
        <v>4435</v>
      </c>
      <c r="G1" s="3" t="s">
        <v>6597</v>
      </c>
      <c r="H1" s="3" t="s">
        <v>6598</v>
      </c>
      <c r="BE1" s="39" t="s">
        <v>3517</v>
      </c>
      <c r="BF1" s="39" t="s">
        <v>3518</v>
      </c>
      <c r="BG1" s="39" t="s">
        <v>3519</v>
      </c>
      <c r="BH1" s="39" t="s">
        <v>3726</v>
      </c>
      <c r="BI1" s="39" t="s">
        <v>3727</v>
      </c>
      <c r="BJ1" s="39" t="s">
        <v>3728</v>
      </c>
      <c r="BK1" s="39" t="s">
        <v>3729</v>
      </c>
      <c r="BL1" s="39" t="s">
        <v>3730</v>
      </c>
      <c r="BM1" s="39" t="s">
        <v>3731</v>
      </c>
      <c r="BN1" s="39" t="s">
        <v>3732</v>
      </c>
      <c r="BO1" s="39" t="s">
        <v>3733</v>
      </c>
      <c r="BP1" s="39" t="s">
        <v>3734</v>
      </c>
      <c r="BQ1" s="39" t="s">
        <v>3735</v>
      </c>
      <c r="BR1" s="39" t="s">
        <v>3736</v>
      </c>
      <c r="BS1" s="39" t="s">
        <v>3737</v>
      </c>
      <c r="BT1" s="39" t="s">
        <v>3738</v>
      </c>
      <c r="BU1" s="39" t="s">
        <v>3739</v>
      </c>
      <c r="BV1" s="39" t="s">
        <v>3740</v>
      </c>
      <c r="BW1" s="39" t="s">
        <v>3520</v>
      </c>
      <c r="BX1" s="39" t="s">
        <v>3521</v>
      </c>
      <c r="BY1" s="39" t="s">
        <v>3522</v>
      </c>
      <c r="BZ1" s="57" t="s">
        <v>3523</v>
      </c>
      <c r="CA1" s="39" t="s">
        <v>3524</v>
      </c>
    </row>
    <row r="2" spans="1:79" ht="26.4" x14ac:dyDescent="0.25">
      <c r="A2" s="3" t="s">
        <v>6599</v>
      </c>
      <c r="B2" s="30" t="s">
        <v>2701</v>
      </c>
      <c r="C2" s="5" t="s">
        <v>2874</v>
      </c>
      <c r="D2" s="36">
        <v>100</v>
      </c>
      <c r="E2" s="37" t="s">
        <v>2875</v>
      </c>
      <c r="F2" s="38">
        <v>6963459</v>
      </c>
      <c r="G2" s="25">
        <v>24.79</v>
      </c>
      <c r="H2" s="35">
        <f>G2/$D2</f>
        <v>0.24789999999999998</v>
      </c>
      <c r="BE2" s="31"/>
      <c r="BF2" s="32">
        <v>1</v>
      </c>
      <c r="BG2" s="31"/>
      <c r="BH2" s="31"/>
      <c r="BI2" s="24" t="e">
        <f>BF2*#REF!</f>
        <v>#REF!</v>
      </c>
      <c r="BJ2" s="25"/>
      <c r="BK2" s="35" t="e">
        <f>BJ2/$E2</f>
        <v>#VALUE!</v>
      </c>
      <c r="BL2" s="25" t="e">
        <f t="shared" ref="BL2:BL53" si="0">BK2*BI2</f>
        <v>#VALUE!</v>
      </c>
      <c r="BM2" s="32">
        <v>100</v>
      </c>
      <c r="BN2" s="24" t="e">
        <f t="shared" ref="BN2:BN53" si="1">$E2*BM2</f>
        <v>#VALUE!</v>
      </c>
      <c r="BO2" s="25"/>
      <c r="BP2" s="35" t="e">
        <f t="shared" ref="BP2:BP53" si="2">BO2/$E2</f>
        <v>#VALUE!</v>
      </c>
      <c r="BQ2" s="25" t="e">
        <f t="shared" ref="BQ2:BQ53" si="3">BP2*BN2</f>
        <v>#VALUE!</v>
      </c>
      <c r="BR2" s="23"/>
      <c r="BS2" s="24" t="e">
        <f t="shared" ref="BS2:BS53" si="4">$E2*BR2</f>
        <v>#VALUE!</v>
      </c>
      <c r="BT2" s="25"/>
      <c r="BU2" s="35" t="e">
        <f t="shared" ref="BU2:BU53" si="5">BT2/$E2</f>
        <v>#VALUE!</v>
      </c>
      <c r="BV2" s="25" t="e">
        <f t="shared" ref="BV2:BV53" si="6">BU2*BS2</f>
        <v>#VALUE!</v>
      </c>
      <c r="BW2" s="23"/>
      <c r="BX2" s="24">
        <f t="shared" ref="BX2:BX53" si="7">$D2*BW2</f>
        <v>0</v>
      </c>
      <c r="BY2" s="25"/>
      <c r="BZ2" s="58">
        <f>BY2/BF2</f>
        <v>0</v>
      </c>
      <c r="CA2" s="25">
        <f t="shared" ref="CA2:CA53" si="8">BZ2*BX2</f>
        <v>0</v>
      </c>
    </row>
    <row r="3" spans="1:79" ht="26.4" x14ac:dyDescent="0.25">
      <c r="A3" s="3" t="s">
        <v>6600</v>
      </c>
      <c r="B3" s="3" t="s">
        <v>679</v>
      </c>
      <c r="C3" s="5" t="s">
        <v>2856</v>
      </c>
      <c r="D3" s="36">
        <v>50</v>
      </c>
      <c r="E3" s="37" t="s">
        <v>2770</v>
      </c>
      <c r="F3" s="38">
        <v>6785125</v>
      </c>
      <c r="G3" s="25">
        <v>6.05</v>
      </c>
      <c r="H3" s="35">
        <f>G3/$D3</f>
        <v>0.121</v>
      </c>
      <c r="BE3" s="39" t="s">
        <v>3525</v>
      </c>
      <c r="BF3" s="39">
        <v>500</v>
      </c>
      <c r="BG3" s="39" t="s">
        <v>3526</v>
      </c>
      <c r="BH3" s="24">
        <v>46.8</v>
      </c>
      <c r="BI3" s="24" t="e">
        <f>BF3*#REF!</f>
        <v>#REF!</v>
      </c>
      <c r="BJ3" s="25"/>
      <c r="BK3" s="35" t="e">
        <f>BJ3/$E3</f>
        <v>#VALUE!</v>
      </c>
      <c r="BL3" s="25" t="e">
        <f t="shared" si="0"/>
        <v>#VALUE!</v>
      </c>
      <c r="BM3" s="24">
        <v>153.4</v>
      </c>
      <c r="BN3" s="24" t="e">
        <f t="shared" si="1"/>
        <v>#VALUE!</v>
      </c>
      <c r="BO3" s="25"/>
      <c r="BP3" s="35" t="e">
        <f t="shared" si="2"/>
        <v>#VALUE!</v>
      </c>
      <c r="BQ3" s="25" t="e">
        <f t="shared" si="3"/>
        <v>#VALUE!</v>
      </c>
      <c r="BR3" s="24">
        <v>36.400000000000006</v>
      </c>
      <c r="BS3" s="24" t="e">
        <f t="shared" si="4"/>
        <v>#VALUE!</v>
      </c>
      <c r="BT3" s="25"/>
      <c r="BU3" s="35" t="e">
        <f t="shared" si="5"/>
        <v>#VALUE!</v>
      </c>
      <c r="BV3" s="25" t="e">
        <f t="shared" si="6"/>
        <v>#VALUE!</v>
      </c>
      <c r="BW3" s="24">
        <v>2.6</v>
      </c>
      <c r="BX3" s="24">
        <f t="shared" si="7"/>
        <v>130</v>
      </c>
      <c r="BY3" s="40">
        <v>41.040000000000006</v>
      </c>
      <c r="BZ3" s="58">
        <f t="shared" ref="BZ3:BZ54" si="9">BY3/BF3</f>
        <v>8.2080000000000014E-2</v>
      </c>
      <c r="CA3" s="25">
        <f t="shared" si="8"/>
        <v>10.670400000000003</v>
      </c>
    </row>
    <row r="4" spans="1:79" ht="26.4" x14ac:dyDescent="0.25">
      <c r="A4" s="3" t="s">
        <v>6601</v>
      </c>
      <c r="B4" s="3" t="s">
        <v>1334</v>
      </c>
      <c r="C4" s="5" t="s">
        <v>2880</v>
      </c>
      <c r="D4" s="36">
        <v>100</v>
      </c>
      <c r="E4" s="37" t="s">
        <v>2879</v>
      </c>
      <c r="F4" s="38">
        <v>6780050</v>
      </c>
      <c r="G4" s="25">
        <v>3.89</v>
      </c>
      <c r="H4" s="26">
        <f t="shared" ref="H4:H67" si="10">G4/D4</f>
        <v>3.8900000000000004E-2</v>
      </c>
      <c r="BE4" s="39" t="s">
        <v>3527</v>
      </c>
      <c r="BF4" s="39">
        <v>100</v>
      </c>
      <c r="BG4" s="39" t="s">
        <v>3528</v>
      </c>
      <c r="BH4" s="24">
        <v>436.79999999999995</v>
      </c>
      <c r="BI4" s="24" t="e">
        <f>BF4*#REF!</f>
        <v>#REF!</v>
      </c>
      <c r="BJ4" s="25"/>
      <c r="BK4" s="26">
        <f t="shared" ref="BK4:BK56" si="11">BJ4/BF4</f>
        <v>0</v>
      </c>
      <c r="BL4" s="25" t="e">
        <f t="shared" si="0"/>
        <v>#REF!</v>
      </c>
      <c r="BM4" s="24">
        <v>182</v>
      </c>
      <c r="BN4" s="24" t="e">
        <f t="shared" si="1"/>
        <v>#VALUE!</v>
      </c>
      <c r="BO4" s="25"/>
      <c r="BP4" s="35" t="e">
        <f t="shared" si="2"/>
        <v>#VALUE!</v>
      </c>
      <c r="BQ4" s="25" t="e">
        <f t="shared" si="3"/>
        <v>#VALUE!</v>
      </c>
      <c r="BR4" s="24">
        <v>423.80000000000007</v>
      </c>
      <c r="BS4" s="24" t="e">
        <f t="shared" si="4"/>
        <v>#VALUE!</v>
      </c>
      <c r="BT4" s="25"/>
      <c r="BU4" s="35" t="e">
        <f t="shared" si="5"/>
        <v>#VALUE!</v>
      </c>
      <c r="BV4" s="25" t="e">
        <f t="shared" si="6"/>
        <v>#VALUE!</v>
      </c>
      <c r="BW4" s="24">
        <v>78</v>
      </c>
      <c r="BX4" s="24">
        <f t="shared" si="7"/>
        <v>7800</v>
      </c>
      <c r="BY4" s="40">
        <v>4.3543500000000002</v>
      </c>
      <c r="BZ4" s="58">
        <f t="shared" si="9"/>
        <v>4.3543499999999999E-2</v>
      </c>
      <c r="CA4" s="25">
        <f t="shared" si="8"/>
        <v>339.63929999999999</v>
      </c>
    </row>
    <row r="5" spans="1:79" x14ac:dyDescent="0.25">
      <c r="A5" s="3" t="s">
        <v>6602</v>
      </c>
      <c r="B5" s="3" t="s">
        <v>745</v>
      </c>
      <c r="C5" s="5" t="s">
        <v>2798</v>
      </c>
      <c r="D5" s="36">
        <v>1</v>
      </c>
      <c r="E5" s="37" t="s">
        <v>2784</v>
      </c>
      <c r="F5" s="38">
        <v>9397094</v>
      </c>
      <c r="G5" s="25">
        <v>3.84</v>
      </c>
      <c r="H5" s="26">
        <f t="shared" si="10"/>
        <v>3.84</v>
      </c>
      <c r="BE5" s="15"/>
      <c r="BF5" s="3">
        <v>1</v>
      </c>
      <c r="BG5" s="3"/>
      <c r="BH5" s="24">
        <v>15.6</v>
      </c>
      <c r="BI5" s="24" t="e">
        <f>BF5*#REF!</f>
        <v>#REF!</v>
      </c>
      <c r="BJ5" s="25"/>
      <c r="BK5" s="26">
        <f t="shared" si="11"/>
        <v>0</v>
      </c>
      <c r="BL5" s="25" t="e">
        <f t="shared" si="0"/>
        <v>#REF!</v>
      </c>
      <c r="BM5" s="24">
        <v>265.20000000000005</v>
      </c>
      <c r="BN5" s="24" t="e">
        <f t="shared" si="1"/>
        <v>#VALUE!</v>
      </c>
      <c r="BO5" s="25"/>
      <c r="BP5" s="35" t="e">
        <f t="shared" si="2"/>
        <v>#VALUE!</v>
      </c>
      <c r="BQ5" s="25" t="e">
        <f t="shared" si="3"/>
        <v>#VALUE!</v>
      </c>
      <c r="BR5" s="24">
        <v>23.400000000000002</v>
      </c>
      <c r="BS5" s="24" t="e">
        <f t="shared" si="4"/>
        <v>#VALUE!</v>
      </c>
      <c r="BT5" s="25"/>
      <c r="BU5" s="35" t="e">
        <f t="shared" si="5"/>
        <v>#VALUE!</v>
      </c>
      <c r="BV5" s="25" t="e">
        <f t="shared" si="6"/>
        <v>#VALUE!</v>
      </c>
      <c r="BW5" s="23">
        <v>0</v>
      </c>
      <c r="BX5" s="24">
        <f t="shared" si="7"/>
        <v>0</v>
      </c>
      <c r="BY5" s="25"/>
      <c r="BZ5" s="58">
        <f t="shared" si="9"/>
        <v>0</v>
      </c>
      <c r="CA5" s="25">
        <f t="shared" si="8"/>
        <v>0</v>
      </c>
    </row>
    <row r="6" spans="1:79" x14ac:dyDescent="0.25">
      <c r="A6" s="3" t="s">
        <v>6603</v>
      </c>
      <c r="B6" s="3" t="s">
        <v>1335</v>
      </c>
      <c r="C6" s="5" t="s">
        <v>2913</v>
      </c>
      <c r="D6" s="36">
        <v>200</v>
      </c>
      <c r="E6" s="37" t="s">
        <v>2914</v>
      </c>
      <c r="F6" s="38">
        <v>7720139</v>
      </c>
      <c r="G6" s="25">
        <v>16.440000000000001</v>
      </c>
      <c r="H6" s="26">
        <f t="shared" si="10"/>
        <v>8.2200000000000009E-2</v>
      </c>
      <c r="BE6" s="15"/>
      <c r="BF6" s="3">
        <v>1</v>
      </c>
      <c r="BG6" s="3"/>
      <c r="BH6" s="24">
        <v>111</v>
      </c>
      <c r="BI6" s="24" t="e">
        <f>BF6*#REF!</f>
        <v>#REF!</v>
      </c>
      <c r="BJ6" s="25"/>
      <c r="BK6" s="26">
        <f t="shared" si="11"/>
        <v>0</v>
      </c>
      <c r="BL6" s="25" t="e">
        <f t="shared" si="0"/>
        <v>#REF!</v>
      </c>
      <c r="BM6" s="24">
        <v>101</v>
      </c>
      <c r="BN6" s="24" t="e">
        <f t="shared" si="1"/>
        <v>#VALUE!</v>
      </c>
      <c r="BO6" s="25"/>
      <c r="BP6" s="35" t="e">
        <f t="shared" si="2"/>
        <v>#VALUE!</v>
      </c>
      <c r="BQ6" s="25" t="e">
        <f t="shared" si="3"/>
        <v>#VALUE!</v>
      </c>
      <c r="BR6" s="24">
        <v>228</v>
      </c>
      <c r="BS6" s="24" t="e">
        <f t="shared" si="4"/>
        <v>#VALUE!</v>
      </c>
      <c r="BT6" s="25"/>
      <c r="BU6" s="35" t="e">
        <f t="shared" si="5"/>
        <v>#VALUE!</v>
      </c>
      <c r="BV6" s="25" t="e">
        <f t="shared" si="6"/>
        <v>#VALUE!</v>
      </c>
      <c r="BW6" s="23">
        <v>0</v>
      </c>
      <c r="BX6" s="24">
        <f t="shared" si="7"/>
        <v>0</v>
      </c>
      <c r="BY6" s="25"/>
      <c r="BZ6" s="58">
        <f t="shared" si="9"/>
        <v>0</v>
      </c>
      <c r="CA6" s="25">
        <f t="shared" si="8"/>
        <v>0</v>
      </c>
    </row>
    <row r="7" spans="1:79" ht="26.4" x14ac:dyDescent="0.25">
      <c r="A7" s="3" t="s">
        <v>6604</v>
      </c>
      <c r="B7" s="3" t="s">
        <v>719</v>
      </c>
      <c r="C7" s="5" t="s">
        <v>3014</v>
      </c>
      <c r="D7" s="36">
        <v>1000</v>
      </c>
      <c r="E7" s="37" t="s">
        <v>3015</v>
      </c>
      <c r="F7" s="38">
        <v>7713259</v>
      </c>
      <c r="G7" s="25">
        <v>10.74</v>
      </c>
      <c r="H7" s="26">
        <f t="shared" si="10"/>
        <v>1.074E-2</v>
      </c>
      <c r="BE7" s="39" t="s">
        <v>3529</v>
      </c>
      <c r="BF7" s="39">
        <v>200</v>
      </c>
      <c r="BG7" s="39" t="s">
        <v>3530</v>
      </c>
      <c r="BH7" s="24">
        <v>1050.4000000000001</v>
      </c>
      <c r="BI7" s="24" t="e">
        <f>BF7*#REF!</f>
        <v>#REF!</v>
      </c>
      <c r="BJ7" s="25"/>
      <c r="BK7" s="26">
        <f t="shared" si="11"/>
        <v>0</v>
      </c>
      <c r="BL7" s="25" t="e">
        <f t="shared" si="0"/>
        <v>#REF!</v>
      </c>
      <c r="BM7" s="24">
        <v>577.20000000000005</v>
      </c>
      <c r="BN7" s="24" t="e">
        <f t="shared" si="1"/>
        <v>#VALUE!</v>
      </c>
      <c r="BO7" s="25"/>
      <c r="BP7" s="35" t="e">
        <f t="shared" si="2"/>
        <v>#VALUE!</v>
      </c>
      <c r="BQ7" s="25" t="e">
        <f t="shared" si="3"/>
        <v>#VALUE!</v>
      </c>
      <c r="BR7" s="24">
        <v>296.40000000000003</v>
      </c>
      <c r="BS7" s="24" t="e">
        <f t="shared" si="4"/>
        <v>#VALUE!</v>
      </c>
      <c r="BT7" s="25"/>
      <c r="BU7" s="35" t="e">
        <f t="shared" si="5"/>
        <v>#VALUE!</v>
      </c>
      <c r="BV7" s="25" t="e">
        <f t="shared" si="6"/>
        <v>#VALUE!</v>
      </c>
      <c r="BW7" s="24">
        <v>75.400000000000006</v>
      </c>
      <c r="BX7" s="24">
        <f t="shared" si="7"/>
        <v>75400</v>
      </c>
      <c r="BY7" s="40">
        <v>13.6448</v>
      </c>
      <c r="BZ7" s="58">
        <f t="shared" si="9"/>
        <v>6.8224000000000007E-2</v>
      </c>
      <c r="CA7" s="25">
        <f t="shared" si="8"/>
        <v>5144.0896000000002</v>
      </c>
    </row>
    <row r="8" spans="1:79" ht="26.4" x14ac:dyDescent="0.25">
      <c r="A8" s="3" t="s">
        <v>6605</v>
      </c>
      <c r="B8" s="30" t="s">
        <v>2702</v>
      </c>
      <c r="C8" s="5" t="s">
        <v>3119</v>
      </c>
      <c r="D8" s="36">
        <v>2000</v>
      </c>
      <c r="E8" s="37" t="s">
        <v>3120</v>
      </c>
      <c r="F8" s="38">
        <v>7035033</v>
      </c>
      <c r="G8" s="25">
        <v>10.65</v>
      </c>
      <c r="H8" s="26">
        <f t="shared" si="10"/>
        <v>5.3249999999999999E-3</v>
      </c>
      <c r="BE8" s="15"/>
      <c r="BF8" s="3">
        <v>1</v>
      </c>
      <c r="BG8" s="3"/>
      <c r="BH8" s="24">
        <v>208</v>
      </c>
      <c r="BI8" s="24" t="e">
        <f>BF8*#REF!</f>
        <v>#REF!</v>
      </c>
      <c r="BJ8" s="25"/>
      <c r="BK8" s="26">
        <f t="shared" si="11"/>
        <v>0</v>
      </c>
      <c r="BL8" s="25" t="e">
        <f t="shared" si="0"/>
        <v>#REF!</v>
      </c>
      <c r="BM8" s="24">
        <v>5.2</v>
      </c>
      <c r="BN8" s="24" t="e">
        <f t="shared" si="1"/>
        <v>#VALUE!</v>
      </c>
      <c r="BO8" s="25"/>
      <c r="BP8" s="35" t="e">
        <f t="shared" si="2"/>
        <v>#VALUE!</v>
      </c>
      <c r="BQ8" s="25" t="e">
        <f t="shared" si="3"/>
        <v>#VALUE!</v>
      </c>
      <c r="BR8" s="23">
        <v>0</v>
      </c>
      <c r="BS8" s="24" t="e">
        <f t="shared" si="4"/>
        <v>#VALUE!</v>
      </c>
      <c r="BT8" s="25"/>
      <c r="BU8" s="35" t="e">
        <f t="shared" si="5"/>
        <v>#VALUE!</v>
      </c>
      <c r="BV8" s="25" t="e">
        <f t="shared" si="6"/>
        <v>#VALUE!</v>
      </c>
      <c r="BW8" s="23">
        <v>0</v>
      </c>
      <c r="BX8" s="24">
        <f t="shared" si="7"/>
        <v>0</v>
      </c>
      <c r="BY8" s="25"/>
      <c r="BZ8" s="58">
        <f t="shared" si="9"/>
        <v>0</v>
      </c>
      <c r="CA8" s="25">
        <f t="shared" si="8"/>
        <v>0</v>
      </c>
    </row>
    <row r="9" spans="1:79" x14ac:dyDescent="0.25">
      <c r="A9" s="3" t="s">
        <v>6606</v>
      </c>
      <c r="B9" s="3" t="s">
        <v>2703</v>
      </c>
      <c r="C9" s="5" t="s">
        <v>3118</v>
      </c>
      <c r="D9" s="36">
        <v>2000</v>
      </c>
      <c r="E9" s="37" t="s">
        <v>2771</v>
      </c>
      <c r="F9" s="38">
        <v>7035215</v>
      </c>
      <c r="G9" s="25">
        <v>7.46</v>
      </c>
      <c r="H9" s="26">
        <f t="shared" si="10"/>
        <v>3.7299999999999998E-3</v>
      </c>
      <c r="BE9" s="31"/>
      <c r="BF9" s="32">
        <v>1</v>
      </c>
      <c r="BG9" s="31"/>
      <c r="BH9" s="31"/>
      <c r="BI9" s="24" t="e">
        <f>BF9*#REF!</f>
        <v>#REF!</v>
      </c>
      <c r="BJ9" s="25"/>
      <c r="BK9" s="26">
        <f t="shared" si="11"/>
        <v>0</v>
      </c>
      <c r="BL9" s="25" t="e">
        <f t="shared" si="0"/>
        <v>#REF!</v>
      </c>
      <c r="BM9" s="32">
        <v>1000</v>
      </c>
      <c r="BN9" s="24" t="e">
        <f t="shared" si="1"/>
        <v>#VALUE!</v>
      </c>
      <c r="BO9" s="25"/>
      <c r="BP9" s="35" t="e">
        <f t="shared" si="2"/>
        <v>#VALUE!</v>
      </c>
      <c r="BQ9" s="25" t="e">
        <f t="shared" si="3"/>
        <v>#VALUE!</v>
      </c>
      <c r="BR9" s="15"/>
      <c r="BS9" s="24" t="e">
        <f t="shared" si="4"/>
        <v>#VALUE!</v>
      </c>
      <c r="BT9" s="25"/>
      <c r="BU9" s="35" t="e">
        <f t="shared" si="5"/>
        <v>#VALUE!</v>
      </c>
      <c r="BV9" s="25" t="e">
        <f t="shared" si="6"/>
        <v>#VALUE!</v>
      </c>
      <c r="BW9" s="15"/>
      <c r="BX9" s="24">
        <f t="shared" si="7"/>
        <v>0</v>
      </c>
      <c r="BY9" s="25"/>
      <c r="BZ9" s="58">
        <f t="shared" si="9"/>
        <v>0</v>
      </c>
      <c r="CA9" s="25">
        <f t="shared" si="8"/>
        <v>0</v>
      </c>
    </row>
    <row r="10" spans="1:79" ht="26.4" x14ac:dyDescent="0.25">
      <c r="A10" s="3" t="s">
        <v>6607</v>
      </c>
      <c r="B10" s="30" t="s">
        <v>2704</v>
      </c>
      <c r="C10" s="5" t="s">
        <v>3118</v>
      </c>
      <c r="D10" s="36">
        <v>2000</v>
      </c>
      <c r="E10" s="37" t="s">
        <v>2771</v>
      </c>
      <c r="F10" s="38">
        <v>7035215</v>
      </c>
      <c r="G10" s="25">
        <v>7.46</v>
      </c>
      <c r="H10" s="26">
        <f t="shared" si="10"/>
        <v>3.7299999999999998E-3</v>
      </c>
      <c r="BE10" s="33"/>
      <c r="BF10" s="32">
        <v>1</v>
      </c>
      <c r="BG10" s="33"/>
      <c r="BH10" s="33"/>
      <c r="BI10" s="24" t="e">
        <f>BF10*#REF!</f>
        <v>#REF!</v>
      </c>
      <c r="BJ10" s="25"/>
      <c r="BK10" s="26">
        <f t="shared" si="11"/>
        <v>0</v>
      </c>
      <c r="BL10" s="25" t="e">
        <f t="shared" si="0"/>
        <v>#REF!</v>
      </c>
      <c r="BM10" s="15">
        <v>4000</v>
      </c>
      <c r="BN10" s="24" t="e">
        <f t="shared" si="1"/>
        <v>#VALUE!</v>
      </c>
      <c r="BO10" s="25"/>
      <c r="BP10" s="35" t="e">
        <f t="shared" si="2"/>
        <v>#VALUE!</v>
      </c>
      <c r="BQ10" s="25" t="e">
        <f t="shared" si="3"/>
        <v>#VALUE!</v>
      </c>
      <c r="BR10" s="15"/>
      <c r="BS10" s="24" t="e">
        <f t="shared" si="4"/>
        <v>#VALUE!</v>
      </c>
      <c r="BT10" s="25"/>
      <c r="BU10" s="35" t="e">
        <f t="shared" si="5"/>
        <v>#VALUE!</v>
      </c>
      <c r="BV10" s="25" t="e">
        <f t="shared" si="6"/>
        <v>#VALUE!</v>
      </c>
      <c r="BW10" s="15"/>
      <c r="BX10" s="24">
        <f t="shared" si="7"/>
        <v>0</v>
      </c>
      <c r="BY10" s="25"/>
      <c r="BZ10" s="58">
        <f t="shared" si="9"/>
        <v>0</v>
      </c>
      <c r="CA10" s="25">
        <f t="shared" si="8"/>
        <v>0</v>
      </c>
    </row>
    <row r="11" spans="1:79" x14ac:dyDescent="0.25">
      <c r="A11" s="3" t="s">
        <v>6608</v>
      </c>
      <c r="B11" s="3" t="s">
        <v>1336</v>
      </c>
      <c r="C11" s="5" t="s">
        <v>3121</v>
      </c>
      <c r="D11" s="36">
        <v>2000</v>
      </c>
      <c r="E11" s="37" t="s">
        <v>3122</v>
      </c>
      <c r="F11" s="38">
        <v>7035629</v>
      </c>
      <c r="G11" s="25">
        <v>8.83</v>
      </c>
      <c r="H11" s="26">
        <f t="shared" si="10"/>
        <v>4.4149999999999997E-3</v>
      </c>
      <c r="BE11" s="31"/>
      <c r="BF11" s="32">
        <v>1</v>
      </c>
      <c r="BG11" s="31"/>
      <c r="BH11" s="31"/>
      <c r="BI11" s="24" t="e">
        <f>BF11*#REF!</f>
        <v>#REF!</v>
      </c>
      <c r="BJ11" s="25"/>
      <c r="BK11" s="26">
        <f t="shared" si="11"/>
        <v>0</v>
      </c>
      <c r="BL11" s="25" t="e">
        <f t="shared" si="0"/>
        <v>#REF!</v>
      </c>
      <c r="BM11" s="32">
        <v>2000</v>
      </c>
      <c r="BN11" s="24" t="e">
        <f t="shared" si="1"/>
        <v>#VALUE!</v>
      </c>
      <c r="BO11" s="25"/>
      <c r="BP11" s="35" t="e">
        <f t="shared" si="2"/>
        <v>#VALUE!</v>
      </c>
      <c r="BQ11" s="25" t="e">
        <f t="shared" si="3"/>
        <v>#VALUE!</v>
      </c>
      <c r="BR11" s="15"/>
      <c r="BS11" s="24" t="e">
        <f t="shared" si="4"/>
        <v>#VALUE!</v>
      </c>
      <c r="BT11" s="25"/>
      <c r="BU11" s="35" t="e">
        <f t="shared" si="5"/>
        <v>#VALUE!</v>
      </c>
      <c r="BV11" s="25" t="e">
        <f t="shared" si="6"/>
        <v>#VALUE!</v>
      </c>
      <c r="BW11" s="15"/>
      <c r="BX11" s="24">
        <f t="shared" si="7"/>
        <v>0</v>
      </c>
      <c r="BY11" s="25"/>
      <c r="BZ11" s="58">
        <f t="shared" si="9"/>
        <v>0</v>
      </c>
      <c r="CA11" s="25">
        <f t="shared" si="8"/>
        <v>0</v>
      </c>
    </row>
    <row r="12" spans="1:79" ht="26.4" x14ac:dyDescent="0.25">
      <c r="A12" s="3" t="s">
        <v>6609</v>
      </c>
      <c r="B12" s="3" t="s">
        <v>694</v>
      </c>
      <c r="C12" s="5" t="s">
        <v>3018</v>
      </c>
      <c r="D12" s="36">
        <v>1000</v>
      </c>
      <c r="E12" s="37" t="s">
        <v>3019</v>
      </c>
      <c r="F12" s="38">
        <v>7055582</v>
      </c>
      <c r="G12" s="25">
        <v>43.81</v>
      </c>
      <c r="H12" s="26">
        <f t="shared" si="10"/>
        <v>4.3810000000000002E-2</v>
      </c>
      <c r="BE12" s="39" t="s">
        <v>3531</v>
      </c>
      <c r="BF12" s="39">
        <v>2000</v>
      </c>
      <c r="BG12" s="39" t="s">
        <v>3532</v>
      </c>
      <c r="BH12" s="24">
        <v>462.8</v>
      </c>
      <c r="BI12" s="24" t="e">
        <f>BF12*#REF!</f>
        <v>#REF!</v>
      </c>
      <c r="BJ12" s="25"/>
      <c r="BK12" s="26">
        <f t="shared" si="11"/>
        <v>0</v>
      </c>
      <c r="BL12" s="25" t="e">
        <f t="shared" si="0"/>
        <v>#REF!</v>
      </c>
      <c r="BM12" s="24">
        <v>270.39999999999998</v>
      </c>
      <c r="BN12" s="24" t="e">
        <f t="shared" si="1"/>
        <v>#VALUE!</v>
      </c>
      <c r="BO12" s="25"/>
      <c r="BP12" s="35" t="e">
        <f t="shared" si="2"/>
        <v>#VALUE!</v>
      </c>
      <c r="BQ12" s="25" t="e">
        <f t="shared" si="3"/>
        <v>#VALUE!</v>
      </c>
      <c r="BR12" s="24">
        <v>148.19999999999999</v>
      </c>
      <c r="BS12" s="24" t="e">
        <f t="shared" si="4"/>
        <v>#VALUE!</v>
      </c>
      <c r="BT12" s="25"/>
      <c r="BU12" s="35" t="e">
        <f t="shared" si="5"/>
        <v>#VALUE!</v>
      </c>
      <c r="BV12" s="25" t="e">
        <f t="shared" si="6"/>
        <v>#VALUE!</v>
      </c>
      <c r="BW12" s="24">
        <v>18.2</v>
      </c>
      <c r="BX12" s="24">
        <f t="shared" si="7"/>
        <v>18200</v>
      </c>
      <c r="BY12" s="40">
        <v>8.234375</v>
      </c>
      <c r="BZ12" s="58">
        <f t="shared" si="9"/>
        <v>4.1171875000000002E-3</v>
      </c>
      <c r="CA12" s="25">
        <f t="shared" si="8"/>
        <v>74.932812499999997</v>
      </c>
    </row>
    <row r="13" spans="1:79" x14ac:dyDescent="0.25">
      <c r="A13" s="3" t="s">
        <v>6610</v>
      </c>
      <c r="B13" s="3" t="s">
        <v>758</v>
      </c>
      <c r="C13" s="5" t="s">
        <v>3022</v>
      </c>
      <c r="D13" s="36">
        <v>1000</v>
      </c>
      <c r="E13" s="37" t="s">
        <v>3021</v>
      </c>
      <c r="F13" s="38">
        <v>7055578</v>
      </c>
      <c r="G13" s="25">
        <v>34.200000000000003</v>
      </c>
      <c r="H13" s="26">
        <f t="shared" si="10"/>
        <v>3.4200000000000001E-2</v>
      </c>
      <c r="BE13" s="41" t="s">
        <v>3533</v>
      </c>
      <c r="BF13" s="39">
        <v>2000</v>
      </c>
      <c r="BG13" s="39" t="s">
        <v>3532</v>
      </c>
      <c r="BH13" s="24">
        <v>348.40000000000009</v>
      </c>
      <c r="BI13" s="24" t="e">
        <f>BF13*#REF!</f>
        <v>#REF!</v>
      </c>
      <c r="BJ13" s="25"/>
      <c r="BK13" s="26">
        <f t="shared" si="11"/>
        <v>0</v>
      </c>
      <c r="BL13" s="25" t="e">
        <f t="shared" si="0"/>
        <v>#REF!</v>
      </c>
      <c r="BM13" s="24">
        <v>369.20000000000016</v>
      </c>
      <c r="BN13" s="24" t="e">
        <f t="shared" si="1"/>
        <v>#VALUE!</v>
      </c>
      <c r="BO13" s="25"/>
      <c r="BP13" s="35" t="e">
        <f t="shared" si="2"/>
        <v>#VALUE!</v>
      </c>
      <c r="BQ13" s="25" t="e">
        <f t="shared" si="3"/>
        <v>#VALUE!</v>
      </c>
      <c r="BR13" s="24">
        <v>296.39999999999998</v>
      </c>
      <c r="BS13" s="24" t="e">
        <f t="shared" si="4"/>
        <v>#VALUE!</v>
      </c>
      <c r="BT13" s="25"/>
      <c r="BU13" s="35" t="e">
        <f t="shared" si="5"/>
        <v>#VALUE!</v>
      </c>
      <c r="BV13" s="25" t="e">
        <f t="shared" si="6"/>
        <v>#VALUE!</v>
      </c>
      <c r="BW13" s="24">
        <v>41.6</v>
      </c>
      <c r="BX13" s="24">
        <f t="shared" si="7"/>
        <v>41600</v>
      </c>
      <c r="BY13" s="40">
        <v>9.333768000000001</v>
      </c>
      <c r="BZ13" s="58">
        <f t="shared" si="9"/>
        <v>4.6668840000000005E-3</v>
      </c>
      <c r="CA13" s="25">
        <f t="shared" si="8"/>
        <v>194.14237440000002</v>
      </c>
    </row>
    <row r="14" spans="1:79" x14ac:dyDescent="0.25">
      <c r="A14" s="3" t="s">
        <v>6611</v>
      </c>
      <c r="B14" s="3" t="s">
        <v>693</v>
      </c>
      <c r="C14" s="5" t="s">
        <v>3020</v>
      </c>
      <c r="D14" s="36">
        <v>1000</v>
      </c>
      <c r="E14" s="37" t="s">
        <v>3021</v>
      </c>
      <c r="F14" s="38">
        <v>7055570</v>
      </c>
      <c r="G14" s="25">
        <v>34.200000000000003</v>
      </c>
      <c r="H14" s="26">
        <f t="shared" si="10"/>
        <v>3.4200000000000001E-2</v>
      </c>
      <c r="BE14" s="15"/>
      <c r="BF14" s="3">
        <v>1</v>
      </c>
      <c r="BG14" s="3"/>
      <c r="BH14" s="24">
        <v>49.400000000000006</v>
      </c>
      <c r="BI14" s="24" t="e">
        <f>BF14*#REF!</f>
        <v>#REF!</v>
      </c>
      <c r="BJ14" s="25"/>
      <c r="BK14" s="26">
        <f t="shared" si="11"/>
        <v>0</v>
      </c>
      <c r="BL14" s="25" t="e">
        <f t="shared" si="0"/>
        <v>#REF!</v>
      </c>
      <c r="BM14" s="24">
        <v>96.199999999999989</v>
      </c>
      <c r="BN14" s="24" t="e">
        <f t="shared" si="1"/>
        <v>#VALUE!</v>
      </c>
      <c r="BO14" s="25"/>
      <c r="BP14" s="35" t="e">
        <f t="shared" si="2"/>
        <v>#VALUE!</v>
      </c>
      <c r="BQ14" s="25" t="e">
        <f t="shared" si="3"/>
        <v>#VALUE!</v>
      </c>
      <c r="BR14" s="24">
        <v>2.6</v>
      </c>
      <c r="BS14" s="24" t="e">
        <f t="shared" si="4"/>
        <v>#VALUE!</v>
      </c>
      <c r="BT14" s="25"/>
      <c r="BU14" s="35" t="e">
        <f t="shared" si="5"/>
        <v>#VALUE!</v>
      </c>
      <c r="BV14" s="25" t="e">
        <f t="shared" si="6"/>
        <v>#VALUE!</v>
      </c>
      <c r="BW14" s="23">
        <v>0</v>
      </c>
      <c r="BX14" s="24">
        <f t="shared" si="7"/>
        <v>0</v>
      </c>
      <c r="BY14" s="25"/>
      <c r="BZ14" s="58">
        <f t="shared" si="9"/>
        <v>0</v>
      </c>
      <c r="CA14" s="25">
        <f t="shared" si="8"/>
        <v>0</v>
      </c>
    </row>
    <row r="15" spans="1:79" x14ac:dyDescent="0.25">
      <c r="A15" s="3" t="s">
        <v>6612</v>
      </c>
      <c r="B15" s="3" t="s">
        <v>1337</v>
      </c>
      <c r="C15" s="5" t="s">
        <v>3117</v>
      </c>
      <c r="D15" s="36">
        <v>2000</v>
      </c>
      <c r="E15" s="37" t="s">
        <v>2771</v>
      </c>
      <c r="F15" s="38">
        <v>7056262</v>
      </c>
      <c r="G15" s="25">
        <v>15.31</v>
      </c>
      <c r="H15" s="26">
        <f t="shared" si="10"/>
        <v>7.6550000000000003E-3</v>
      </c>
      <c r="BE15" s="15"/>
      <c r="BF15" s="3">
        <v>1</v>
      </c>
      <c r="BG15" s="3"/>
      <c r="BH15" s="23">
        <v>0</v>
      </c>
      <c r="BI15" s="24" t="e">
        <f>BF15*#REF!</f>
        <v>#REF!</v>
      </c>
      <c r="BJ15" s="25"/>
      <c r="BK15" s="26">
        <f t="shared" si="11"/>
        <v>0</v>
      </c>
      <c r="BL15" s="25" t="e">
        <f t="shared" si="0"/>
        <v>#REF!</v>
      </c>
      <c r="BM15" s="24">
        <v>46.8</v>
      </c>
      <c r="BN15" s="24" t="e">
        <f t="shared" si="1"/>
        <v>#VALUE!</v>
      </c>
      <c r="BO15" s="25"/>
      <c r="BP15" s="35" t="e">
        <f t="shared" si="2"/>
        <v>#VALUE!</v>
      </c>
      <c r="BQ15" s="25" t="e">
        <f t="shared" si="3"/>
        <v>#VALUE!</v>
      </c>
      <c r="BR15" s="24">
        <v>65.000000000000014</v>
      </c>
      <c r="BS15" s="24" t="e">
        <f t="shared" si="4"/>
        <v>#VALUE!</v>
      </c>
      <c r="BT15" s="25"/>
      <c r="BU15" s="35" t="e">
        <f t="shared" si="5"/>
        <v>#VALUE!</v>
      </c>
      <c r="BV15" s="25" t="e">
        <f t="shared" si="6"/>
        <v>#VALUE!</v>
      </c>
      <c r="BW15" s="23">
        <v>0</v>
      </c>
      <c r="BX15" s="24">
        <f t="shared" si="7"/>
        <v>0</v>
      </c>
      <c r="BY15" s="25"/>
      <c r="BZ15" s="58">
        <f t="shared" si="9"/>
        <v>0</v>
      </c>
      <c r="CA15" s="25">
        <f t="shared" si="8"/>
        <v>0</v>
      </c>
    </row>
    <row r="16" spans="1:79" x14ac:dyDescent="0.25">
      <c r="A16" s="3" t="s">
        <v>6613</v>
      </c>
      <c r="B16" s="3" t="s">
        <v>1338</v>
      </c>
      <c r="C16" s="5" t="s">
        <v>2925</v>
      </c>
      <c r="D16" s="36">
        <v>250</v>
      </c>
      <c r="E16" s="37" t="s">
        <v>2926</v>
      </c>
      <c r="F16" s="38">
        <v>7714520</v>
      </c>
      <c r="G16" s="25">
        <v>10.37</v>
      </c>
      <c r="H16" s="26">
        <f t="shared" si="10"/>
        <v>4.1479999999999996E-2</v>
      </c>
      <c r="BE16" s="41" t="s">
        <v>3534</v>
      </c>
      <c r="BF16" s="39">
        <v>1000</v>
      </c>
      <c r="BG16" s="39" t="s">
        <v>3535</v>
      </c>
      <c r="BH16" s="24">
        <v>104</v>
      </c>
      <c r="BI16" s="24" t="e">
        <f>BF16*#REF!</f>
        <v>#REF!</v>
      </c>
      <c r="BJ16" s="25"/>
      <c r="BK16" s="26">
        <f t="shared" si="11"/>
        <v>0</v>
      </c>
      <c r="BL16" s="25" t="e">
        <f t="shared" si="0"/>
        <v>#REF!</v>
      </c>
      <c r="BM16" s="24">
        <v>13</v>
      </c>
      <c r="BN16" s="24" t="e">
        <f t="shared" si="1"/>
        <v>#VALUE!</v>
      </c>
      <c r="BO16" s="25"/>
      <c r="BP16" s="35" t="e">
        <f t="shared" si="2"/>
        <v>#VALUE!</v>
      </c>
      <c r="BQ16" s="25" t="e">
        <f t="shared" si="3"/>
        <v>#VALUE!</v>
      </c>
      <c r="BR16" s="24">
        <v>31.2</v>
      </c>
      <c r="BS16" s="24" t="e">
        <f t="shared" si="4"/>
        <v>#VALUE!</v>
      </c>
      <c r="BT16" s="25"/>
      <c r="BU16" s="35" t="e">
        <f t="shared" si="5"/>
        <v>#VALUE!</v>
      </c>
      <c r="BV16" s="25" t="e">
        <f t="shared" si="6"/>
        <v>#VALUE!</v>
      </c>
      <c r="BW16" s="24">
        <v>2.6</v>
      </c>
      <c r="BX16" s="24">
        <f t="shared" si="7"/>
        <v>650</v>
      </c>
      <c r="BY16" s="40">
        <v>44.064</v>
      </c>
      <c r="BZ16" s="58">
        <f t="shared" si="9"/>
        <v>4.4063999999999999E-2</v>
      </c>
      <c r="CA16" s="25">
        <f t="shared" si="8"/>
        <v>28.6416</v>
      </c>
    </row>
    <row r="17" spans="1:79" x14ac:dyDescent="0.25">
      <c r="A17" s="3" t="s">
        <v>6614</v>
      </c>
      <c r="B17" s="3" t="s">
        <v>1339</v>
      </c>
      <c r="C17" s="5" t="s">
        <v>2923</v>
      </c>
      <c r="D17" s="36">
        <v>250</v>
      </c>
      <c r="E17" s="37" t="s">
        <v>2924</v>
      </c>
      <c r="F17" s="38">
        <v>7714515</v>
      </c>
      <c r="G17" s="25">
        <v>12.66</v>
      </c>
      <c r="H17" s="26">
        <f t="shared" si="10"/>
        <v>5.0639999999999998E-2</v>
      </c>
      <c r="BE17" s="41" t="s">
        <v>3536</v>
      </c>
      <c r="BF17" s="39">
        <v>2000</v>
      </c>
      <c r="BG17" s="39" t="s">
        <v>3537</v>
      </c>
      <c r="BH17" s="24">
        <v>59.800000000000004</v>
      </c>
      <c r="BI17" s="24" t="e">
        <f>BF17*#REF!</f>
        <v>#REF!</v>
      </c>
      <c r="BJ17" s="25"/>
      <c r="BK17" s="26">
        <f t="shared" si="11"/>
        <v>0</v>
      </c>
      <c r="BL17" s="25" t="e">
        <f t="shared" si="0"/>
        <v>#REF!</v>
      </c>
      <c r="BM17" s="24">
        <v>59.8</v>
      </c>
      <c r="BN17" s="24" t="e">
        <f t="shared" si="1"/>
        <v>#VALUE!</v>
      </c>
      <c r="BO17" s="25"/>
      <c r="BP17" s="35" t="e">
        <f t="shared" si="2"/>
        <v>#VALUE!</v>
      </c>
      <c r="BQ17" s="25" t="e">
        <f t="shared" si="3"/>
        <v>#VALUE!</v>
      </c>
      <c r="BR17" s="24">
        <v>49.400000000000006</v>
      </c>
      <c r="BS17" s="24" t="e">
        <f t="shared" si="4"/>
        <v>#VALUE!</v>
      </c>
      <c r="BT17" s="25"/>
      <c r="BU17" s="35" t="e">
        <f t="shared" si="5"/>
        <v>#VALUE!</v>
      </c>
      <c r="BV17" s="25" t="e">
        <f t="shared" si="6"/>
        <v>#VALUE!</v>
      </c>
      <c r="BW17" s="24">
        <v>10.4</v>
      </c>
      <c r="BX17" s="24">
        <f t="shared" si="7"/>
        <v>2600</v>
      </c>
      <c r="BY17" s="40">
        <v>12.505625</v>
      </c>
      <c r="BZ17" s="58">
        <f t="shared" si="9"/>
        <v>6.2528124999999997E-3</v>
      </c>
      <c r="CA17" s="25">
        <f t="shared" si="8"/>
        <v>16.257312499999998</v>
      </c>
    </row>
    <row r="18" spans="1:79" ht="26.4" x14ac:dyDescent="0.25">
      <c r="A18" s="3" t="s">
        <v>6615</v>
      </c>
      <c r="B18" s="3" t="s">
        <v>718</v>
      </c>
      <c r="C18" s="5" t="s">
        <v>2974</v>
      </c>
      <c r="D18" s="36">
        <v>500</v>
      </c>
      <c r="E18" s="37" t="s">
        <v>2963</v>
      </c>
      <c r="F18" s="38">
        <v>7689201</v>
      </c>
      <c r="G18" s="25">
        <v>8.31</v>
      </c>
      <c r="H18" s="26">
        <f t="shared" si="10"/>
        <v>1.6619999999999999E-2</v>
      </c>
      <c r="BE18" s="39" t="s">
        <v>3538</v>
      </c>
      <c r="BF18" s="39">
        <v>250</v>
      </c>
      <c r="BG18" s="39" t="s">
        <v>3539</v>
      </c>
      <c r="BH18" s="24">
        <v>626.60000000000014</v>
      </c>
      <c r="BI18" s="24" t="e">
        <f>BF18*#REF!</f>
        <v>#REF!</v>
      </c>
      <c r="BJ18" s="25"/>
      <c r="BK18" s="26">
        <f t="shared" si="11"/>
        <v>0</v>
      </c>
      <c r="BL18" s="25" t="e">
        <f t="shared" si="0"/>
        <v>#REF!</v>
      </c>
      <c r="BM18" s="24">
        <v>408.20000000000016</v>
      </c>
      <c r="BN18" s="24" t="e">
        <f t="shared" si="1"/>
        <v>#VALUE!</v>
      </c>
      <c r="BO18" s="25"/>
      <c r="BP18" s="35" t="e">
        <f t="shared" si="2"/>
        <v>#VALUE!</v>
      </c>
      <c r="BQ18" s="25" t="e">
        <f t="shared" si="3"/>
        <v>#VALUE!</v>
      </c>
      <c r="BR18" s="24">
        <v>205.39999999999998</v>
      </c>
      <c r="BS18" s="24" t="e">
        <f t="shared" si="4"/>
        <v>#VALUE!</v>
      </c>
      <c r="BT18" s="25"/>
      <c r="BU18" s="35" t="e">
        <f t="shared" si="5"/>
        <v>#VALUE!</v>
      </c>
      <c r="BV18" s="25" t="e">
        <f t="shared" si="6"/>
        <v>#VALUE!</v>
      </c>
      <c r="BW18" s="24">
        <v>52</v>
      </c>
      <c r="BX18" s="24">
        <f t="shared" si="7"/>
        <v>26000</v>
      </c>
      <c r="BY18" s="40">
        <v>8.6715749999999989</v>
      </c>
      <c r="BZ18" s="58">
        <f t="shared" si="9"/>
        <v>3.4686299999999996E-2</v>
      </c>
      <c r="CA18" s="25">
        <f t="shared" si="8"/>
        <v>901.84379999999987</v>
      </c>
    </row>
    <row r="19" spans="1:79" ht="26.4" x14ac:dyDescent="0.25">
      <c r="A19" s="3" t="s">
        <v>6616</v>
      </c>
      <c r="B19" s="3" t="s">
        <v>1340</v>
      </c>
      <c r="C19" s="5" t="s">
        <v>2972</v>
      </c>
      <c r="D19" s="36">
        <v>500</v>
      </c>
      <c r="E19" s="37" t="s">
        <v>2963</v>
      </c>
      <c r="F19" s="38">
        <v>9689225</v>
      </c>
      <c r="G19" s="25">
        <v>10.199999999999999</v>
      </c>
      <c r="H19" s="26">
        <f t="shared" si="10"/>
        <v>2.0399999999999998E-2</v>
      </c>
      <c r="BE19" s="39" t="s">
        <v>3540</v>
      </c>
      <c r="BF19" s="39">
        <v>250</v>
      </c>
      <c r="BG19" s="39" t="s">
        <v>3541</v>
      </c>
      <c r="BH19" s="24">
        <v>572.00000000000011</v>
      </c>
      <c r="BI19" s="24" t="e">
        <f>BF19*#REF!</f>
        <v>#REF!</v>
      </c>
      <c r="BJ19" s="25"/>
      <c r="BK19" s="26">
        <f t="shared" si="11"/>
        <v>0</v>
      </c>
      <c r="BL19" s="25" t="e">
        <f t="shared" si="0"/>
        <v>#REF!</v>
      </c>
      <c r="BM19" s="24">
        <v>436.80000000000013</v>
      </c>
      <c r="BN19" s="24" t="e">
        <f t="shared" si="1"/>
        <v>#VALUE!</v>
      </c>
      <c r="BO19" s="25"/>
      <c r="BP19" s="35" t="e">
        <f t="shared" si="2"/>
        <v>#VALUE!</v>
      </c>
      <c r="BQ19" s="25" t="e">
        <f t="shared" si="3"/>
        <v>#VALUE!</v>
      </c>
      <c r="BR19" s="24">
        <v>288.59999999999991</v>
      </c>
      <c r="BS19" s="24" t="e">
        <f t="shared" si="4"/>
        <v>#VALUE!</v>
      </c>
      <c r="BT19" s="25"/>
      <c r="BU19" s="35" t="e">
        <f t="shared" si="5"/>
        <v>#VALUE!</v>
      </c>
      <c r="BV19" s="25" t="e">
        <f t="shared" si="6"/>
        <v>#VALUE!</v>
      </c>
      <c r="BW19" s="24">
        <v>75.399999999999991</v>
      </c>
      <c r="BX19" s="24">
        <f t="shared" si="7"/>
        <v>37699.999999999993</v>
      </c>
      <c r="BY19" s="40">
        <v>12.081900000000001</v>
      </c>
      <c r="BZ19" s="58">
        <f t="shared" si="9"/>
        <v>4.8327600000000005E-2</v>
      </c>
      <c r="CA19" s="25">
        <f t="shared" si="8"/>
        <v>1821.9505199999999</v>
      </c>
    </row>
    <row r="20" spans="1:79" ht="26.4" x14ac:dyDescent="0.25">
      <c r="A20" s="3" t="s">
        <v>6617</v>
      </c>
      <c r="B20" s="3" t="s">
        <v>1341</v>
      </c>
      <c r="C20" s="5" t="s">
        <v>2973</v>
      </c>
      <c r="D20" s="36">
        <v>500</v>
      </c>
      <c r="E20" s="37" t="s">
        <v>2963</v>
      </c>
      <c r="F20" s="38">
        <v>9689258</v>
      </c>
      <c r="G20" s="25">
        <v>11.81</v>
      </c>
      <c r="H20" s="26">
        <f t="shared" si="10"/>
        <v>2.3620000000000002E-2</v>
      </c>
      <c r="BE20" s="39" t="s">
        <v>3542</v>
      </c>
      <c r="BF20" s="39">
        <v>500</v>
      </c>
      <c r="BG20" s="39" t="s">
        <v>3543</v>
      </c>
      <c r="BH20" s="24">
        <v>13</v>
      </c>
      <c r="BI20" s="24" t="e">
        <f>BF20*#REF!</f>
        <v>#REF!</v>
      </c>
      <c r="BJ20" s="25"/>
      <c r="BK20" s="26">
        <f t="shared" si="11"/>
        <v>0</v>
      </c>
      <c r="BL20" s="25" t="e">
        <f t="shared" si="0"/>
        <v>#REF!</v>
      </c>
      <c r="BM20" s="24">
        <v>26</v>
      </c>
      <c r="BN20" s="24" t="e">
        <f t="shared" si="1"/>
        <v>#VALUE!</v>
      </c>
      <c r="BO20" s="25"/>
      <c r="BP20" s="35" t="e">
        <f t="shared" si="2"/>
        <v>#VALUE!</v>
      </c>
      <c r="BQ20" s="25" t="e">
        <f t="shared" si="3"/>
        <v>#VALUE!</v>
      </c>
      <c r="BR20" s="24">
        <v>15.6</v>
      </c>
      <c r="BS20" s="24" t="e">
        <f t="shared" si="4"/>
        <v>#VALUE!</v>
      </c>
      <c r="BT20" s="25"/>
      <c r="BU20" s="35" t="e">
        <f t="shared" si="5"/>
        <v>#VALUE!</v>
      </c>
      <c r="BV20" s="25" t="e">
        <f t="shared" si="6"/>
        <v>#VALUE!</v>
      </c>
      <c r="BW20" s="24">
        <v>140.4</v>
      </c>
      <c r="BX20" s="24">
        <f t="shared" si="7"/>
        <v>70200</v>
      </c>
      <c r="BY20" s="40">
        <v>9.8325999999999993</v>
      </c>
      <c r="BZ20" s="58">
        <f t="shared" si="9"/>
        <v>1.9665199999999997E-2</v>
      </c>
      <c r="CA20" s="25">
        <f t="shared" si="8"/>
        <v>1380.4970399999997</v>
      </c>
    </row>
    <row r="21" spans="1:79" ht="26.4" x14ac:dyDescent="0.25">
      <c r="A21" s="3" t="s">
        <v>6618</v>
      </c>
      <c r="B21" s="3" t="s">
        <v>1342</v>
      </c>
      <c r="C21" s="5" t="s">
        <v>2975</v>
      </c>
      <c r="D21" s="36">
        <v>500</v>
      </c>
      <c r="E21" s="37" t="s">
        <v>2963</v>
      </c>
      <c r="F21" s="38">
        <v>7680002</v>
      </c>
      <c r="G21" s="25">
        <v>11.58</v>
      </c>
      <c r="H21" s="26">
        <f t="shared" si="10"/>
        <v>2.316E-2</v>
      </c>
      <c r="BE21" s="39" t="s">
        <v>3542</v>
      </c>
      <c r="BF21" s="39">
        <v>500</v>
      </c>
      <c r="BG21" s="39" t="s">
        <v>3543</v>
      </c>
      <c r="BH21" s="24">
        <v>130</v>
      </c>
      <c r="BI21" s="24" t="e">
        <f>BF21*#REF!</f>
        <v>#REF!</v>
      </c>
      <c r="BJ21" s="25"/>
      <c r="BK21" s="26">
        <f t="shared" si="11"/>
        <v>0</v>
      </c>
      <c r="BL21" s="25" t="e">
        <f t="shared" si="0"/>
        <v>#REF!</v>
      </c>
      <c r="BM21" s="24">
        <v>72.8</v>
      </c>
      <c r="BN21" s="24" t="e">
        <f t="shared" si="1"/>
        <v>#VALUE!</v>
      </c>
      <c r="BO21" s="25"/>
      <c r="BP21" s="35" t="e">
        <f t="shared" si="2"/>
        <v>#VALUE!</v>
      </c>
      <c r="BQ21" s="25" t="e">
        <f t="shared" si="3"/>
        <v>#VALUE!</v>
      </c>
      <c r="BR21" s="24">
        <v>187.2</v>
      </c>
      <c r="BS21" s="24" t="e">
        <f t="shared" si="4"/>
        <v>#VALUE!</v>
      </c>
      <c r="BT21" s="25"/>
      <c r="BU21" s="35" t="e">
        <f t="shared" si="5"/>
        <v>#VALUE!</v>
      </c>
      <c r="BV21" s="25" t="e">
        <f t="shared" si="6"/>
        <v>#VALUE!</v>
      </c>
      <c r="BW21" s="24">
        <v>194.99999999999997</v>
      </c>
      <c r="BX21" s="24">
        <f t="shared" si="7"/>
        <v>97499.999999999985</v>
      </c>
      <c r="BY21" s="40">
        <v>9.4165499999999991</v>
      </c>
      <c r="BZ21" s="58">
        <f t="shared" si="9"/>
        <v>1.8833099999999998E-2</v>
      </c>
      <c r="CA21" s="25">
        <f t="shared" si="8"/>
        <v>1836.2272499999997</v>
      </c>
    </row>
    <row r="22" spans="1:79" ht="26.4" x14ac:dyDescent="0.25">
      <c r="A22" s="3" t="s">
        <v>6619</v>
      </c>
      <c r="B22" s="3" t="s">
        <v>720</v>
      </c>
      <c r="C22" s="5" t="s">
        <v>2976</v>
      </c>
      <c r="D22" s="36">
        <v>500</v>
      </c>
      <c r="E22" s="37" t="s">
        <v>2968</v>
      </c>
      <c r="F22" s="38">
        <v>7714511</v>
      </c>
      <c r="G22" s="25">
        <v>12.6</v>
      </c>
      <c r="H22" s="26">
        <f t="shared" si="10"/>
        <v>2.52E-2</v>
      </c>
      <c r="BE22" s="39" t="s">
        <v>3542</v>
      </c>
      <c r="BF22" s="39">
        <v>500</v>
      </c>
      <c r="BG22" s="39" t="s">
        <v>3543</v>
      </c>
      <c r="BH22" s="24">
        <v>31.2</v>
      </c>
      <c r="BI22" s="24" t="e">
        <f>BF22*#REF!</f>
        <v>#REF!</v>
      </c>
      <c r="BJ22" s="25"/>
      <c r="BK22" s="26">
        <f t="shared" si="11"/>
        <v>0</v>
      </c>
      <c r="BL22" s="25" t="e">
        <f t="shared" si="0"/>
        <v>#REF!</v>
      </c>
      <c r="BM22" s="24">
        <v>150.79999999999998</v>
      </c>
      <c r="BN22" s="24" t="e">
        <f t="shared" si="1"/>
        <v>#VALUE!</v>
      </c>
      <c r="BO22" s="25"/>
      <c r="BP22" s="35" t="e">
        <f t="shared" si="2"/>
        <v>#VALUE!</v>
      </c>
      <c r="BQ22" s="25" t="e">
        <f t="shared" si="3"/>
        <v>#VALUE!</v>
      </c>
      <c r="BR22" s="24">
        <v>96.2</v>
      </c>
      <c r="BS22" s="24" t="e">
        <f t="shared" si="4"/>
        <v>#VALUE!</v>
      </c>
      <c r="BT22" s="25"/>
      <c r="BU22" s="35" t="e">
        <f t="shared" si="5"/>
        <v>#VALUE!</v>
      </c>
      <c r="BV22" s="25" t="e">
        <f t="shared" si="6"/>
        <v>#VALUE!</v>
      </c>
      <c r="BW22" s="24">
        <v>2.6</v>
      </c>
      <c r="BX22" s="24">
        <f t="shared" si="7"/>
        <v>1300</v>
      </c>
      <c r="BY22" s="40">
        <v>11.178000000000001</v>
      </c>
      <c r="BZ22" s="58">
        <f t="shared" si="9"/>
        <v>2.2356000000000001E-2</v>
      </c>
      <c r="CA22" s="25">
        <f t="shared" si="8"/>
        <v>29.062800000000003</v>
      </c>
    </row>
    <row r="23" spans="1:79" ht="26.4" x14ac:dyDescent="0.25">
      <c r="A23" s="3" t="s">
        <v>6620</v>
      </c>
      <c r="B23" s="3" t="s">
        <v>691</v>
      </c>
      <c r="C23" s="5" t="s">
        <v>3125</v>
      </c>
      <c r="D23" s="36">
        <v>2000</v>
      </c>
      <c r="E23" s="37" t="s">
        <v>3124</v>
      </c>
      <c r="F23" s="38">
        <v>7030000</v>
      </c>
      <c r="G23" s="25">
        <v>9.11</v>
      </c>
      <c r="H23" s="26">
        <f t="shared" si="10"/>
        <v>4.555E-3</v>
      </c>
      <c r="BE23" s="39" t="s">
        <v>3542</v>
      </c>
      <c r="BF23" s="39">
        <v>500</v>
      </c>
      <c r="BG23" s="39" t="s">
        <v>3543</v>
      </c>
      <c r="BH23" s="24">
        <v>278.2</v>
      </c>
      <c r="BI23" s="24" t="e">
        <f>BF23*#REF!</f>
        <v>#REF!</v>
      </c>
      <c r="BJ23" s="25"/>
      <c r="BK23" s="26">
        <f t="shared" si="11"/>
        <v>0</v>
      </c>
      <c r="BL23" s="25" t="e">
        <f t="shared" si="0"/>
        <v>#REF!</v>
      </c>
      <c r="BM23" s="24">
        <v>195</v>
      </c>
      <c r="BN23" s="24" t="e">
        <f t="shared" si="1"/>
        <v>#VALUE!</v>
      </c>
      <c r="BO23" s="25"/>
      <c r="BP23" s="35" t="e">
        <f t="shared" si="2"/>
        <v>#VALUE!</v>
      </c>
      <c r="BQ23" s="25" t="e">
        <f t="shared" si="3"/>
        <v>#VALUE!</v>
      </c>
      <c r="BR23" s="24">
        <v>142.99999999999997</v>
      </c>
      <c r="BS23" s="24" t="e">
        <f t="shared" si="4"/>
        <v>#VALUE!</v>
      </c>
      <c r="BT23" s="25"/>
      <c r="BU23" s="35" t="e">
        <f t="shared" si="5"/>
        <v>#VALUE!</v>
      </c>
      <c r="BV23" s="25" t="e">
        <f t="shared" si="6"/>
        <v>#VALUE!</v>
      </c>
      <c r="BW23" s="24">
        <v>234</v>
      </c>
      <c r="BX23" s="24">
        <f t="shared" si="7"/>
        <v>468000</v>
      </c>
      <c r="BY23" s="40">
        <v>10.70825</v>
      </c>
      <c r="BZ23" s="58">
        <f t="shared" si="9"/>
        <v>2.1416499999999998E-2</v>
      </c>
      <c r="CA23" s="25">
        <f t="shared" si="8"/>
        <v>10022.921999999999</v>
      </c>
    </row>
    <row r="24" spans="1:79" ht="26.4" x14ac:dyDescent="0.25">
      <c r="A24" s="3" t="s">
        <v>6621</v>
      </c>
      <c r="B24" s="3" t="s">
        <v>692</v>
      </c>
      <c r="C24" s="5" t="s">
        <v>3123</v>
      </c>
      <c r="D24" s="36">
        <v>2000</v>
      </c>
      <c r="E24" s="37" t="s">
        <v>3124</v>
      </c>
      <c r="F24" s="38">
        <v>7030034</v>
      </c>
      <c r="G24" s="25">
        <v>9.11</v>
      </c>
      <c r="H24" s="26">
        <f t="shared" si="10"/>
        <v>4.555E-3</v>
      </c>
      <c r="BE24" s="39" t="s">
        <v>3544</v>
      </c>
      <c r="BF24" s="39">
        <v>500</v>
      </c>
      <c r="BG24" s="39" t="s">
        <v>3545</v>
      </c>
      <c r="BH24" s="24">
        <v>49.400000000000013</v>
      </c>
      <c r="BI24" s="24" t="e">
        <f>BF24*#REF!</f>
        <v>#REF!</v>
      </c>
      <c r="BJ24" s="25"/>
      <c r="BK24" s="26">
        <f t="shared" si="11"/>
        <v>0</v>
      </c>
      <c r="BL24" s="25" t="e">
        <f t="shared" si="0"/>
        <v>#REF!</v>
      </c>
      <c r="BM24" s="24">
        <v>93.59999999999998</v>
      </c>
      <c r="BN24" s="24" t="e">
        <f t="shared" si="1"/>
        <v>#VALUE!</v>
      </c>
      <c r="BO24" s="25"/>
      <c r="BP24" s="35" t="e">
        <f t="shared" si="2"/>
        <v>#VALUE!</v>
      </c>
      <c r="BQ24" s="25" t="e">
        <f t="shared" si="3"/>
        <v>#VALUE!</v>
      </c>
      <c r="BR24" s="24">
        <v>36.400000000000006</v>
      </c>
      <c r="BS24" s="24" t="e">
        <f t="shared" si="4"/>
        <v>#VALUE!</v>
      </c>
      <c r="BT24" s="25"/>
      <c r="BU24" s="35" t="e">
        <f t="shared" si="5"/>
        <v>#VALUE!</v>
      </c>
      <c r="BV24" s="25" t="e">
        <f t="shared" si="6"/>
        <v>#VALUE!</v>
      </c>
      <c r="BW24" s="24">
        <v>18.2</v>
      </c>
      <c r="BX24" s="24">
        <f t="shared" si="7"/>
        <v>36400</v>
      </c>
      <c r="BY24" s="40">
        <v>12.09125</v>
      </c>
      <c r="BZ24" s="58">
        <f t="shared" si="9"/>
        <v>2.4182500000000003E-2</v>
      </c>
      <c r="CA24" s="25">
        <f t="shared" si="8"/>
        <v>880.24300000000005</v>
      </c>
    </row>
    <row r="25" spans="1:79" ht="26.4" x14ac:dyDescent="0.25">
      <c r="A25" s="3" t="s">
        <v>6622</v>
      </c>
      <c r="B25" s="3" t="s">
        <v>1343</v>
      </c>
      <c r="C25" s="5" t="s">
        <v>3057</v>
      </c>
      <c r="D25" s="36">
        <v>1000</v>
      </c>
      <c r="E25" s="37" t="s">
        <v>3021</v>
      </c>
      <c r="F25" s="38">
        <v>9390975</v>
      </c>
      <c r="G25" s="25">
        <v>14.78</v>
      </c>
      <c r="H25" s="26">
        <f t="shared" si="10"/>
        <v>1.478E-2</v>
      </c>
      <c r="BE25" s="39" t="s">
        <v>3546</v>
      </c>
      <c r="BF25" s="39">
        <v>2000</v>
      </c>
      <c r="BG25" s="39" t="s">
        <v>3547</v>
      </c>
      <c r="BH25" s="24">
        <v>23.4</v>
      </c>
      <c r="BI25" s="24" t="e">
        <f>BF25*#REF!</f>
        <v>#REF!</v>
      </c>
      <c r="BJ25" s="25"/>
      <c r="BK25" s="26">
        <f t="shared" si="11"/>
        <v>0</v>
      </c>
      <c r="BL25" s="25" t="e">
        <f t="shared" si="0"/>
        <v>#REF!</v>
      </c>
      <c r="BM25" s="24">
        <v>26</v>
      </c>
      <c r="BN25" s="24" t="e">
        <f t="shared" si="1"/>
        <v>#VALUE!</v>
      </c>
      <c r="BO25" s="25"/>
      <c r="BP25" s="35" t="e">
        <f t="shared" si="2"/>
        <v>#VALUE!</v>
      </c>
      <c r="BQ25" s="25" t="e">
        <f t="shared" si="3"/>
        <v>#VALUE!</v>
      </c>
      <c r="BR25" s="24">
        <v>41.6</v>
      </c>
      <c r="BS25" s="24" t="e">
        <f t="shared" si="4"/>
        <v>#VALUE!</v>
      </c>
      <c r="BT25" s="25"/>
      <c r="BU25" s="35" t="e">
        <f t="shared" si="5"/>
        <v>#VALUE!</v>
      </c>
      <c r="BV25" s="25" t="e">
        <f t="shared" si="6"/>
        <v>#VALUE!</v>
      </c>
      <c r="BW25" s="24">
        <v>2.6</v>
      </c>
      <c r="BX25" s="24">
        <f t="shared" si="7"/>
        <v>2600</v>
      </c>
      <c r="BY25" s="40">
        <v>23.520240000000001</v>
      </c>
      <c r="BZ25" s="58">
        <f t="shared" si="9"/>
        <v>1.1760120000000001E-2</v>
      </c>
      <c r="CA25" s="25">
        <f t="shared" si="8"/>
        <v>30.576312000000001</v>
      </c>
    </row>
    <row r="26" spans="1:79" x14ac:dyDescent="0.25">
      <c r="A26" s="3" t="s">
        <v>6623</v>
      </c>
      <c r="B26" s="3" t="s">
        <v>731</v>
      </c>
      <c r="C26" s="5" t="s">
        <v>2873</v>
      </c>
      <c r="D26" s="36">
        <v>100</v>
      </c>
      <c r="E26" s="37" t="s">
        <v>2868</v>
      </c>
      <c r="F26" s="38">
        <v>7955217</v>
      </c>
      <c r="G26" s="25">
        <v>12.94</v>
      </c>
      <c r="H26" s="26">
        <f t="shared" si="10"/>
        <v>0.12939999999999999</v>
      </c>
      <c r="BE26" s="41" t="s">
        <v>3548</v>
      </c>
      <c r="BF26" s="39">
        <v>1000</v>
      </c>
      <c r="BG26" s="39" t="s">
        <v>3549</v>
      </c>
      <c r="BH26" s="24">
        <v>23.4</v>
      </c>
      <c r="BI26" s="24" t="e">
        <f>BF26*#REF!</f>
        <v>#REF!</v>
      </c>
      <c r="BJ26" s="25"/>
      <c r="BK26" s="26">
        <f t="shared" si="11"/>
        <v>0</v>
      </c>
      <c r="BL26" s="25" t="e">
        <f t="shared" si="0"/>
        <v>#REF!</v>
      </c>
      <c r="BM26" s="24">
        <v>13</v>
      </c>
      <c r="BN26" s="24" t="e">
        <f t="shared" si="1"/>
        <v>#VALUE!</v>
      </c>
      <c r="BO26" s="25"/>
      <c r="BP26" s="35" t="e">
        <f t="shared" si="2"/>
        <v>#VALUE!</v>
      </c>
      <c r="BQ26" s="25" t="e">
        <f t="shared" si="3"/>
        <v>#VALUE!</v>
      </c>
      <c r="BR26" s="24">
        <v>5.2</v>
      </c>
      <c r="BS26" s="24" t="e">
        <f t="shared" si="4"/>
        <v>#VALUE!</v>
      </c>
      <c r="BT26" s="25"/>
      <c r="BU26" s="35" t="e">
        <f t="shared" si="5"/>
        <v>#VALUE!</v>
      </c>
      <c r="BV26" s="25" t="e">
        <f t="shared" si="6"/>
        <v>#VALUE!</v>
      </c>
      <c r="BW26" s="24">
        <v>2.6</v>
      </c>
      <c r="BX26" s="24">
        <f t="shared" si="7"/>
        <v>260</v>
      </c>
      <c r="BY26" s="40">
        <v>44.064</v>
      </c>
      <c r="BZ26" s="58">
        <f t="shared" si="9"/>
        <v>4.4063999999999999E-2</v>
      </c>
      <c r="CA26" s="25">
        <f t="shared" si="8"/>
        <v>11.45664</v>
      </c>
    </row>
    <row r="27" spans="1:79" ht="26.4" x14ac:dyDescent="0.25">
      <c r="A27" s="3" t="s">
        <v>6624</v>
      </c>
      <c r="B27" s="30" t="s">
        <v>2705</v>
      </c>
      <c r="C27" s="5" t="s">
        <v>3071</v>
      </c>
      <c r="D27" s="36">
        <v>1000</v>
      </c>
      <c r="E27" s="37" t="s">
        <v>3021</v>
      </c>
      <c r="F27" s="38">
        <v>7035004</v>
      </c>
      <c r="G27" s="25">
        <v>16.39</v>
      </c>
      <c r="H27" s="26">
        <f t="shared" si="10"/>
        <v>1.6390000000000002E-2</v>
      </c>
      <c r="BE27" s="39" t="s">
        <v>3544</v>
      </c>
      <c r="BF27" s="39">
        <v>500</v>
      </c>
      <c r="BG27" s="39" t="s">
        <v>3545</v>
      </c>
      <c r="BH27" s="24">
        <v>340.6</v>
      </c>
      <c r="BI27" s="24" t="e">
        <f>BF27*#REF!</f>
        <v>#REF!</v>
      </c>
      <c r="BJ27" s="25"/>
      <c r="BK27" s="26">
        <f t="shared" si="11"/>
        <v>0</v>
      </c>
      <c r="BL27" s="25" t="e">
        <f t="shared" si="0"/>
        <v>#REF!</v>
      </c>
      <c r="BM27" s="24">
        <v>181.99999999999997</v>
      </c>
      <c r="BN27" s="24" t="e">
        <f t="shared" si="1"/>
        <v>#VALUE!</v>
      </c>
      <c r="BO27" s="25"/>
      <c r="BP27" s="35" t="e">
        <f t="shared" si="2"/>
        <v>#VALUE!</v>
      </c>
      <c r="BQ27" s="25" t="e">
        <f t="shared" si="3"/>
        <v>#VALUE!</v>
      </c>
      <c r="BR27" s="24">
        <v>109.2</v>
      </c>
      <c r="BS27" s="24" t="e">
        <f t="shared" si="4"/>
        <v>#VALUE!</v>
      </c>
      <c r="BT27" s="25"/>
      <c r="BU27" s="35" t="e">
        <f t="shared" si="5"/>
        <v>#VALUE!</v>
      </c>
      <c r="BV27" s="25" t="e">
        <f t="shared" si="6"/>
        <v>#VALUE!</v>
      </c>
      <c r="BW27" s="24">
        <v>5.2</v>
      </c>
      <c r="BX27" s="24">
        <f t="shared" si="7"/>
        <v>5200</v>
      </c>
      <c r="BY27" s="40">
        <v>9.5298160000000003</v>
      </c>
      <c r="BZ27" s="58">
        <f t="shared" si="9"/>
        <v>1.9059632E-2</v>
      </c>
      <c r="CA27" s="25">
        <f t="shared" si="8"/>
        <v>99.1100864</v>
      </c>
    </row>
    <row r="28" spans="1:79" ht="26.4" x14ac:dyDescent="0.25">
      <c r="A28" s="3" t="s">
        <v>6625</v>
      </c>
      <c r="B28" s="30" t="s">
        <v>2706</v>
      </c>
      <c r="C28" s="5" t="s">
        <v>2866</v>
      </c>
      <c r="D28" s="36">
        <v>100</v>
      </c>
      <c r="E28" s="37" t="s">
        <v>2864</v>
      </c>
      <c r="F28" s="38">
        <v>5071114</v>
      </c>
      <c r="G28" s="25">
        <v>25.58</v>
      </c>
      <c r="H28" s="26">
        <f t="shared" si="10"/>
        <v>0.25579999999999997</v>
      </c>
      <c r="BE28" s="39" t="s">
        <v>3550</v>
      </c>
      <c r="BF28" s="39">
        <v>100</v>
      </c>
      <c r="BG28" s="39" t="s">
        <v>3551</v>
      </c>
      <c r="BH28" s="24">
        <v>67.599999999999994</v>
      </c>
      <c r="BI28" s="24" t="e">
        <f>BF28*#REF!</f>
        <v>#REF!</v>
      </c>
      <c r="BJ28" s="25"/>
      <c r="BK28" s="26">
        <f t="shared" si="11"/>
        <v>0</v>
      </c>
      <c r="BL28" s="25" t="e">
        <f t="shared" si="0"/>
        <v>#REF!</v>
      </c>
      <c r="BM28" s="24">
        <v>124.8</v>
      </c>
      <c r="BN28" s="24" t="e">
        <f t="shared" si="1"/>
        <v>#VALUE!</v>
      </c>
      <c r="BO28" s="25"/>
      <c r="BP28" s="35" t="e">
        <f t="shared" si="2"/>
        <v>#VALUE!</v>
      </c>
      <c r="BQ28" s="25" t="e">
        <f t="shared" si="3"/>
        <v>#VALUE!</v>
      </c>
      <c r="BR28" s="24">
        <v>15.600000000000001</v>
      </c>
      <c r="BS28" s="24" t="e">
        <f t="shared" si="4"/>
        <v>#VALUE!</v>
      </c>
      <c r="BT28" s="25"/>
      <c r="BU28" s="35" t="e">
        <f t="shared" si="5"/>
        <v>#VALUE!</v>
      </c>
      <c r="BV28" s="25" t="e">
        <f t="shared" si="6"/>
        <v>#VALUE!</v>
      </c>
      <c r="BW28" s="24">
        <v>65</v>
      </c>
      <c r="BX28" s="24">
        <f t="shared" si="7"/>
        <v>6500</v>
      </c>
      <c r="BY28" s="40">
        <v>16.369500000000002</v>
      </c>
      <c r="BZ28" s="58">
        <f t="shared" si="9"/>
        <v>0.16369500000000003</v>
      </c>
      <c r="CA28" s="25">
        <f t="shared" si="8"/>
        <v>1064.0175000000002</v>
      </c>
    </row>
    <row r="29" spans="1:79" x14ac:dyDescent="0.25">
      <c r="A29" s="3" t="s">
        <v>6626</v>
      </c>
      <c r="B29" s="3" t="s">
        <v>1344</v>
      </c>
      <c r="C29" s="5" t="s">
        <v>2836</v>
      </c>
      <c r="D29" s="36">
        <v>12</v>
      </c>
      <c r="E29" s="37" t="s">
        <v>2837</v>
      </c>
      <c r="F29" s="38">
        <v>9985017</v>
      </c>
      <c r="G29" s="25">
        <v>6.27</v>
      </c>
      <c r="H29" s="26">
        <f t="shared" si="10"/>
        <v>0.52249999999999996</v>
      </c>
      <c r="BE29" s="31"/>
      <c r="BF29" s="32">
        <v>1</v>
      </c>
      <c r="BG29" s="31"/>
      <c r="BH29" s="31"/>
      <c r="BI29" s="24" t="e">
        <f>BF29*#REF!</f>
        <v>#REF!</v>
      </c>
      <c r="BJ29" s="25"/>
      <c r="BK29" s="26">
        <f t="shared" si="11"/>
        <v>0</v>
      </c>
      <c r="BL29" s="25" t="e">
        <f t="shared" si="0"/>
        <v>#REF!</v>
      </c>
      <c r="BM29" s="32">
        <v>2000</v>
      </c>
      <c r="BN29" s="24" t="e">
        <f t="shared" si="1"/>
        <v>#VALUE!</v>
      </c>
      <c r="BO29" s="25"/>
      <c r="BP29" s="35" t="e">
        <f t="shared" si="2"/>
        <v>#VALUE!</v>
      </c>
      <c r="BQ29" s="25" t="e">
        <f t="shared" si="3"/>
        <v>#VALUE!</v>
      </c>
      <c r="BR29" s="15"/>
      <c r="BS29" s="24" t="e">
        <f t="shared" si="4"/>
        <v>#VALUE!</v>
      </c>
      <c r="BT29" s="25"/>
      <c r="BU29" s="35" t="e">
        <f t="shared" si="5"/>
        <v>#VALUE!</v>
      </c>
      <c r="BV29" s="25" t="e">
        <f t="shared" si="6"/>
        <v>#VALUE!</v>
      </c>
      <c r="BW29" s="15"/>
      <c r="BX29" s="24">
        <f t="shared" si="7"/>
        <v>0</v>
      </c>
      <c r="BY29" s="25"/>
      <c r="BZ29" s="58">
        <f t="shared" si="9"/>
        <v>0</v>
      </c>
      <c r="CA29" s="25">
        <f t="shared" si="8"/>
        <v>0</v>
      </c>
    </row>
    <row r="30" spans="1:79" x14ac:dyDescent="0.25">
      <c r="A30" s="3" t="s">
        <v>6627</v>
      </c>
      <c r="B30" s="3" t="s">
        <v>1345</v>
      </c>
      <c r="C30" s="5" t="s">
        <v>2827</v>
      </c>
      <c r="D30" s="36">
        <v>6</v>
      </c>
      <c r="E30" s="37" t="s">
        <v>2828</v>
      </c>
      <c r="F30" s="38">
        <v>5346004</v>
      </c>
      <c r="G30" s="25">
        <v>11.43</v>
      </c>
      <c r="H30" s="26">
        <f t="shared" si="10"/>
        <v>1.905</v>
      </c>
      <c r="BE30" s="31"/>
      <c r="BF30" s="32">
        <v>1</v>
      </c>
      <c r="BG30" s="31"/>
      <c r="BH30" s="31"/>
      <c r="BI30" s="24" t="e">
        <f>BF30*#REF!</f>
        <v>#REF!</v>
      </c>
      <c r="BJ30" s="25"/>
      <c r="BK30" s="26">
        <f t="shared" si="11"/>
        <v>0</v>
      </c>
      <c r="BL30" s="25" t="e">
        <f t="shared" si="0"/>
        <v>#REF!</v>
      </c>
      <c r="BM30" s="32">
        <v>1000</v>
      </c>
      <c r="BN30" s="24" t="e">
        <f t="shared" si="1"/>
        <v>#VALUE!</v>
      </c>
      <c r="BO30" s="25"/>
      <c r="BP30" s="35" t="e">
        <f t="shared" si="2"/>
        <v>#VALUE!</v>
      </c>
      <c r="BQ30" s="25" t="e">
        <f t="shared" si="3"/>
        <v>#VALUE!</v>
      </c>
      <c r="BR30" s="15"/>
      <c r="BS30" s="24" t="e">
        <f t="shared" si="4"/>
        <v>#VALUE!</v>
      </c>
      <c r="BT30" s="25"/>
      <c r="BU30" s="35" t="e">
        <f t="shared" si="5"/>
        <v>#VALUE!</v>
      </c>
      <c r="BV30" s="25" t="e">
        <f t="shared" si="6"/>
        <v>#VALUE!</v>
      </c>
      <c r="BW30" s="15"/>
      <c r="BX30" s="24">
        <f t="shared" si="7"/>
        <v>0</v>
      </c>
      <c r="BY30" s="25"/>
      <c r="BZ30" s="58">
        <f t="shared" si="9"/>
        <v>0</v>
      </c>
      <c r="CA30" s="25">
        <f t="shared" si="8"/>
        <v>0</v>
      </c>
    </row>
    <row r="31" spans="1:79" x14ac:dyDescent="0.25">
      <c r="A31" s="3" t="s">
        <v>6628</v>
      </c>
      <c r="B31" s="3" t="s">
        <v>715</v>
      </c>
      <c r="C31" s="5" t="s">
        <v>3026</v>
      </c>
      <c r="D31" s="36">
        <v>1000</v>
      </c>
      <c r="E31" s="37" t="s">
        <v>3019</v>
      </c>
      <c r="F31" s="38">
        <v>7661747</v>
      </c>
      <c r="G31" s="25">
        <v>32.14</v>
      </c>
      <c r="H31" s="26">
        <f t="shared" si="10"/>
        <v>3.2140000000000002E-2</v>
      </c>
      <c r="BE31" s="31"/>
      <c r="BF31" s="32">
        <v>1</v>
      </c>
      <c r="BG31" s="31"/>
      <c r="BH31" s="31"/>
      <c r="BI31" s="24" t="e">
        <f>BF31*#REF!</f>
        <v>#REF!</v>
      </c>
      <c r="BJ31" s="25"/>
      <c r="BK31" s="26">
        <f t="shared" si="11"/>
        <v>0</v>
      </c>
      <c r="BL31" s="25" t="e">
        <f t="shared" si="0"/>
        <v>#REF!</v>
      </c>
      <c r="BM31" s="32">
        <v>3000</v>
      </c>
      <c r="BN31" s="24" t="e">
        <f t="shared" si="1"/>
        <v>#VALUE!</v>
      </c>
      <c r="BO31" s="25"/>
      <c r="BP31" s="35" t="e">
        <f t="shared" si="2"/>
        <v>#VALUE!</v>
      </c>
      <c r="BQ31" s="25" t="e">
        <f t="shared" si="3"/>
        <v>#VALUE!</v>
      </c>
      <c r="BR31" s="15"/>
      <c r="BS31" s="24" t="e">
        <f t="shared" si="4"/>
        <v>#VALUE!</v>
      </c>
      <c r="BT31" s="25"/>
      <c r="BU31" s="35" t="e">
        <f t="shared" si="5"/>
        <v>#VALUE!</v>
      </c>
      <c r="BV31" s="25" t="e">
        <f t="shared" si="6"/>
        <v>#VALUE!</v>
      </c>
      <c r="BW31" s="15"/>
      <c r="BX31" s="24">
        <f t="shared" si="7"/>
        <v>0</v>
      </c>
      <c r="BY31" s="25"/>
      <c r="BZ31" s="58">
        <f t="shared" si="9"/>
        <v>0</v>
      </c>
      <c r="CA31" s="25">
        <f t="shared" si="8"/>
        <v>0</v>
      </c>
    </row>
    <row r="32" spans="1:79" ht="26.4" x14ac:dyDescent="0.25">
      <c r="A32" s="3" t="s">
        <v>6629</v>
      </c>
      <c r="B32" s="3" t="s">
        <v>714</v>
      </c>
      <c r="C32" s="5" t="s">
        <v>3083</v>
      </c>
      <c r="D32" s="36">
        <v>1000</v>
      </c>
      <c r="E32" s="37" t="s">
        <v>3084</v>
      </c>
      <c r="F32" s="38">
        <v>7661754</v>
      </c>
      <c r="G32" s="25">
        <v>21.05</v>
      </c>
      <c r="H32" s="26">
        <f t="shared" si="10"/>
        <v>2.1049999999999999E-2</v>
      </c>
      <c r="BE32" s="39" t="s">
        <v>3552</v>
      </c>
      <c r="BF32" s="39">
        <v>24</v>
      </c>
      <c r="BG32" s="39" t="s">
        <v>3553</v>
      </c>
      <c r="BH32" s="24">
        <v>863.2</v>
      </c>
      <c r="BI32" s="24" t="e">
        <f>BF32*#REF!</f>
        <v>#REF!</v>
      </c>
      <c r="BJ32" s="25"/>
      <c r="BK32" s="26">
        <f t="shared" si="11"/>
        <v>0</v>
      </c>
      <c r="BL32" s="25" t="e">
        <f t="shared" si="0"/>
        <v>#REF!</v>
      </c>
      <c r="BM32" s="24">
        <v>644.80000000000007</v>
      </c>
      <c r="BN32" s="24" t="e">
        <f t="shared" si="1"/>
        <v>#VALUE!</v>
      </c>
      <c r="BO32" s="25"/>
      <c r="BP32" s="35" t="e">
        <f t="shared" si="2"/>
        <v>#VALUE!</v>
      </c>
      <c r="BQ32" s="25" t="e">
        <f t="shared" si="3"/>
        <v>#VALUE!</v>
      </c>
      <c r="BR32" s="24">
        <v>275.59999999999997</v>
      </c>
      <c r="BS32" s="24" t="e">
        <f t="shared" si="4"/>
        <v>#VALUE!</v>
      </c>
      <c r="BT32" s="25"/>
      <c r="BU32" s="35" t="e">
        <f t="shared" si="5"/>
        <v>#VALUE!</v>
      </c>
      <c r="BV32" s="25" t="e">
        <f t="shared" si="6"/>
        <v>#VALUE!</v>
      </c>
      <c r="BW32" s="24">
        <v>36.4</v>
      </c>
      <c r="BX32" s="24">
        <f t="shared" si="7"/>
        <v>36400</v>
      </c>
      <c r="BY32" s="40">
        <v>36.178862000000002</v>
      </c>
      <c r="BZ32" s="58">
        <f t="shared" si="9"/>
        <v>1.5074525833333334</v>
      </c>
      <c r="CA32" s="25">
        <f t="shared" si="8"/>
        <v>54871.274033333335</v>
      </c>
    </row>
    <row r="33" spans="1:79" ht="26.4" x14ac:dyDescent="0.25">
      <c r="A33" s="3" t="s">
        <v>6630</v>
      </c>
      <c r="B33" s="3" t="s">
        <v>765</v>
      </c>
      <c r="C33" s="5" t="s">
        <v>3027</v>
      </c>
      <c r="D33" s="36">
        <v>1000</v>
      </c>
      <c r="E33" s="37" t="s">
        <v>3028</v>
      </c>
      <c r="F33" s="38">
        <v>7661721</v>
      </c>
      <c r="G33" s="25">
        <v>15.65</v>
      </c>
      <c r="H33" s="26">
        <f t="shared" si="10"/>
        <v>1.5650000000000001E-2</v>
      </c>
      <c r="BE33" s="39" t="s">
        <v>3554</v>
      </c>
      <c r="BF33" s="39">
        <v>6</v>
      </c>
      <c r="BG33" s="39" t="s">
        <v>3555</v>
      </c>
      <c r="BH33" s="24">
        <v>1411.7999999999997</v>
      </c>
      <c r="BI33" s="24" t="e">
        <f>BF33*#REF!</f>
        <v>#REF!</v>
      </c>
      <c r="BJ33" s="25"/>
      <c r="BK33" s="26">
        <f t="shared" si="11"/>
        <v>0</v>
      </c>
      <c r="BL33" s="25" t="e">
        <f t="shared" si="0"/>
        <v>#REF!</v>
      </c>
      <c r="BM33" s="24">
        <v>1011.4000000000004</v>
      </c>
      <c r="BN33" s="24" t="e">
        <f t="shared" si="1"/>
        <v>#VALUE!</v>
      </c>
      <c r="BO33" s="25"/>
      <c r="BP33" s="35" t="e">
        <f t="shared" si="2"/>
        <v>#VALUE!</v>
      </c>
      <c r="BQ33" s="25" t="e">
        <f t="shared" si="3"/>
        <v>#VALUE!</v>
      </c>
      <c r="BR33" s="24">
        <v>881.40000000000032</v>
      </c>
      <c r="BS33" s="24" t="e">
        <f t="shared" si="4"/>
        <v>#VALUE!</v>
      </c>
      <c r="BT33" s="25"/>
      <c r="BU33" s="35" t="e">
        <f t="shared" si="5"/>
        <v>#VALUE!</v>
      </c>
      <c r="BV33" s="25" t="e">
        <f t="shared" si="6"/>
        <v>#VALUE!</v>
      </c>
      <c r="BW33" s="24">
        <v>124.8</v>
      </c>
      <c r="BX33" s="24">
        <f t="shared" si="7"/>
        <v>124800</v>
      </c>
      <c r="BY33" s="40">
        <v>10.98795</v>
      </c>
      <c r="BZ33" s="58">
        <f t="shared" si="9"/>
        <v>1.8313249999999999</v>
      </c>
      <c r="CA33" s="25">
        <f t="shared" si="8"/>
        <v>228549.36</v>
      </c>
    </row>
    <row r="34" spans="1:79" x14ac:dyDescent="0.25">
      <c r="A34" s="3" t="s">
        <v>6631</v>
      </c>
      <c r="B34" s="18" t="s">
        <v>2489</v>
      </c>
      <c r="C34" s="5" t="s">
        <v>2994</v>
      </c>
      <c r="D34" s="36">
        <v>500</v>
      </c>
      <c r="E34" s="37" t="s">
        <v>2995</v>
      </c>
      <c r="F34" s="38">
        <v>2104645</v>
      </c>
      <c r="G34" s="25">
        <v>34.85</v>
      </c>
      <c r="H34" s="26">
        <f t="shared" si="10"/>
        <v>6.9699999999999998E-2</v>
      </c>
      <c r="BE34" s="15"/>
      <c r="BF34" s="3">
        <v>1</v>
      </c>
      <c r="BG34" s="3"/>
      <c r="BH34" s="24">
        <v>44.2</v>
      </c>
      <c r="BI34" s="24" t="e">
        <f>BF34*#REF!</f>
        <v>#REF!</v>
      </c>
      <c r="BJ34" s="25"/>
      <c r="BK34" s="26">
        <f t="shared" si="11"/>
        <v>0</v>
      </c>
      <c r="BL34" s="25" t="e">
        <f t="shared" si="0"/>
        <v>#REF!</v>
      </c>
      <c r="BM34" s="24">
        <v>44.2</v>
      </c>
      <c r="BN34" s="24" t="e">
        <f t="shared" si="1"/>
        <v>#VALUE!</v>
      </c>
      <c r="BO34" s="25"/>
      <c r="BP34" s="35" t="e">
        <f t="shared" si="2"/>
        <v>#VALUE!</v>
      </c>
      <c r="BQ34" s="25" t="e">
        <f t="shared" si="3"/>
        <v>#VALUE!</v>
      </c>
      <c r="BR34" s="24">
        <v>65</v>
      </c>
      <c r="BS34" s="24" t="e">
        <f t="shared" si="4"/>
        <v>#VALUE!</v>
      </c>
      <c r="BT34" s="25"/>
      <c r="BU34" s="35" t="e">
        <f t="shared" si="5"/>
        <v>#VALUE!</v>
      </c>
      <c r="BV34" s="25" t="e">
        <f t="shared" si="6"/>
        <v>#VALUE!</v>
      </c>
      <c r="BW34" s="23">
        <v>0</v>
      </c>
      <c r="BX34" s="24">
        <f t="shared" si="7"/>
        <v>0</v>
      </c>
      <c r="BY34" s="25"/>
      <c r="BZ34" s="58">
        <f t="shared" si="9"/>
        <v>0</v>
      </c>
      <c r="CA34" s="25">
        <f t="shared" si="8"/>
        <v>0</v>
      </c>
    </row>
    <row r="35" spans="1:79" ht="26.4" x14ac:dyDescent="0.25">
      <c r="A35" s="3" t="s">
        <v>6632</v>
      </c>
      <c r="B35" s="3" t="s">
        <v>709</v>
      </c>
      <c r="C35" s="5" t="s">
        <v>3044</v>
      </c>
      <c r="D35" s="36">
        <v>1000</v>
      </c>
      <c r="E35" s="37" t="s">
        <v>3019</v>
      </c>
      <c r="F35" s="38">
        <v>7623341</v>
      </c>
      <c r="G35" s="25">
        <v>18.71</v>
      </c>
      <c r="H35" s="26">
        <f t="shared" si="10"/>
        <v>1.8710000000000001E-2</v>
      </c>
      <c r="BE35" s="39" t="s">
        <v>3557</v>
      </c>
      <c r="BF35" s="39">
        <f>8*125</f>
        <v>1000</v>
      </c>
      <c r="BG35" s="39" t="s">
        <v>3558</v>
      </c>
      <c r="BH35" s="24">
        <v>54.600000000000009</v>
      </c>
      <c r="BI35" s="24" t="e">
        <f>BF35*#REF!</f>
        <v>#REF!</v>
      </c>
      <c r="BJ35" s="25"/>
      <c r="BK35" s="26">
        <f t="shared" si="11"/>
        <v>0</v>
      </c>
      <c r="BL35" s="25" t="e">
        <f t="shared" si="0"/>
        <v>#REF!</v>
      </c>
      <c r="BM35" s="24">
        <v>88.4</v>
      </c>
      <c r="BN35" s="24" t="e">
        <f t="shared" si="1"/>
        <v>#VALUE!</v>
      </c>
      <c r="BO35" s="25"/>
      <c r="BP35" s="35" t="e">
        <f t="shared" si="2"/>
        <v>#VALUE!</v>
      </c>
      <c r="BQ35" s="25" t="e">
        <f t="shared" si="3"/>
        <v>#VALUE!</v>
      </c>
      <c r="BR35" s="24">
        <v>49.4</v>
      </c>
      <c r="BS35" s="24" t="e">
        <f t="shared" si="4"/>
        <v>#VALUE!</v>
      </c>
      <c r="BT35" s="25"/>
      <c r="BU35" s="35" t="e">
        <f t="shared" si="5"/>
        <v>#VALUE!</v>
      </c>
      <c r="BV35" s="25" t="e">
        <f t="shared" si="6"/>
        <v>#VALUE!</v>
      </c>
      <c r="BW35" s="24">
        <v>2.6</v>
      </c>
      <c r="BX35" s="24">
        <f t="shared" si="7"/>
        <v>2600</v>
      </c>
      <c r="BY35" s="40">
        <v>17.3232</v>
      </c>
      <c r="BZ35" s="58">
        <f t="shared" si="9"/>
        <v>1.73232E-2</v>
      </c>
      <c r="CA35" s="25">
        <f t="shared" si="8"/>
        <v>45.040320000000001</v>
      </c>
    </row>
    <row r="36" spans="1:79" x14ac:dyDescent="0.25">
      <c r="A36" s="3" t="s">
        <v>6633</v>
      </c>
      <c r="B36" s="3" t="s">
        <v>717</v>
      </c>
      <c r="C36" s="5" t="s">
        <v>3049</v>
      </c>
      <c r="D36" s="36">
        <v>1000</v>
      </c>
      <c r="E36" s="37" t="s">
        <v>3019</v>
      </c>
      <c r="F36" s="38">
        <v>7661762</v>
      </c>
      <c r="G36" s="25">
        <v>30.51</v>
      </c>
      <c r="H36" s="26">
        <f t="shared" si="10"/>
        <v>3.0510000000000002E-2</v>
      </c>
      <c r="BE36" s="15"/>
      <c r="BF36" s="3">
        <v>1</v>
      </c>
      <c r="BG36" s="3"/>
      <c r="BH36" s="24">
        <v>78</v>
      </c>
      <c r="BI36" s="24" t="e">
        <f>BF36*#REF!</f>
        <v>#REF!</v>
      </c>
      <c r="BJ36" s="25"/>
      <c r="BK36" s="26">
        <f t="shared" si="11"/>
        <v>0</v>
      </c>
      <c r="BL36" s="25" t="e">
        <f t="shared" si="0"/>
        <v>#REF!</v>
      </c>
      <c r="BM36" s="24">
        <v>13</v>
      </c>
      <c r="BN36" s="24" t="e">
        <f t="shared" si="1"/>
        <v>#VALUE!</v>
      </c>
      <c r="BO36" s="25"/>
      <c r="BP36" s="35" t="e">
        <f t="shared" si="2"/>
        <v>#VALUE!</v>
      </c>
      <c r="BQ36" s="25" t="e">
        <f t="shared" si="3"/>
        <v>#VALUE!</v>
      </c>
      <c r="BR36" s="24">
        <v>91</v>
      </c>
      <c r="BS36" s="24" t="e">
        <f t="shared" si="4"/>
        <v>#VALUE!</v>
      </c>
      <c r="BT36" s="25"/>
      <c r="BU36" s="35" t="e">
        <f t="shared" si="5"/>
        <v>#VALUE!</v>
      </c>
      <c r="BV36" s="25" t="e">
        <f t="shared" si="6"/>
        <v>#VALUE!</v>
      </c>
      <c r="BW36" s="23">
        <v>0</v>
      </c>
      <c r="BX36" s="24">
        <f t="shared" si="7"/>
        <v>0</v>
      </c>
      <c r="BY36" s="25"/>
      <c r="BZ36" s="58">
        <f t="shared" si="9"/>
        <v>0</v>
      </c>
      <c r="CA36" s="25">
        <f t="shared" si="8"/>
        <v>0</v>
      </c>
    </row>
    <row r="37" spans="1:79" ht="26.4" x14ac:dyDescent="0.25">
      <c r="A37" s="3" t="s">
        <v>6634</v>
      </c>
      <c r="B37" s="17" t="s">
        <v>2494</v>
      </c>
      <c r="C37" s="5" t="s">
        <v>2930</v>
      </c>
      <c r="D37" s="36">
        <v>250</v>
      </c>
      <c r="E37" s="37" t="s">
        <v>2769</v>
      </c>
      <c r="F37" s="38">
        <v>9404880</v>
      </c>
      <c r="G37" s="25">
        <v>35.49</v>
      </c>
      <c r="H37" s="26">
        <f t="shared" si="10"/>
        <v>0.14196</v>
      </c>
      <c r="BE37" s="39" t="s">
        <v>3559</v>
      </c>
      <c r="BF37" s="39">
        <f>20*50</f>
        <v>1000</v>
      </c>
      <c r="BG37" s="39" t="s">
        <v>3560</v>
      </c>
      <c r="BH37" s="24">
        <v>57.199999999999996</v>
      </c>
      <c r="BI37" s="24" t="e">
        <f>BF37*#REF!</f>
        <v>#REF!</v>
      </c>
      <c r="BJ37" s="25"/>
      <c r="BK37" s="26">
        <f t="shared" si="11"/>
        <v>0</v>
      </c>
      <c r="BL37" s="25" t="e">
        <f t="shared" si="0"/>
        <v>#REF!</v>
      </c>
      <c r="BM37" s="24">
        <v>54.6</v>
      </c>
      <c r="BN37" s="24" t="e">
        <f t="shared" si="1"/>
        <v>#VALUE!</v>
      </c>
      <c r="BO37" s="25"/>
      <c r="BP37" s="35" t="e">
        <f t="shared" si="2"/>
        <v>#VALUE!</v>
      </c>
      <c r="BQ37" s="25" t="e">
        <f t="shared" si="3"/>
        <v>#VALUE!</v>
      </c>
      <c r="BR37" s="24">
        <v>49.400000000000006</v>
      </c>
      <c r="BS37" s="24" t="e">
        <f t="shared" si="4"/>
        <v>#VALUE!</v>
      </c>
      <c r="BT37" s="25"/>
      <c r="BU37" s="35" t="e">
        <f t="shared" si="5"/>
        <v>#VALUE!</v>
      </c>
      <c r="BV37" s="25" t="e">
        <f t="shared" si="6"/>
        <v>#VALUE!</v>
      </c>
      <c r="BW37" s="24">
        <v>70.2</v>
      </c>
      <c r="BX37" s="24">
        <f t="shared" si="7"/>
        <v>17550</v>
      </c>
      <c r="BY37" s="40">
        <v>29.569374999999997</v>
      </c>
      <c r="BZ37" s="58">
        <f t="shared" si="9"/>
        <v>2.9569374999999998E-2</v>
      </c>
      <c r="CA37" s="25">
        <f t="shared" si="8"/>
        <v>518.94253125</v>
      </c>
    </row>
    <row r="38" spans="1:79" x14ac:dyDescent="0.25">
      <c r="A38" s="3" t="s">
        <v>6635</v>
      </c>
      <c r="B38" s="3" t="s">
        <v>708</v>
      </c>
      <c r="C38" s="5" t="s">
        <v>3042</v>
      </c>
      <c r="D38" s="36">
        <v>1000</v>
      </c>
      <c r="E38" s="37" t="s">
        <v>3043</v>
      </c>
      <c r="F38" s="38">
        <v>7620032</v>
      </c>
      <c r="G38" s="25">
        <v>15.53</v>
      </c>
      <c r="H38" s="26">
        <f t="shared" si="10"/>
        <v>1.5529999999999999E-2</v>
      </c>
      <c r="BE38" s="42"/>
      <c r="BF38" s="15">
        <v>1</v>
      </c>
      <c r="BG38" s="15"/>
      <c r="BH38" s="23"/>
      <c r="BI38" s="24" t="e">
        <f>BF38*#REF!</f>
        <v>#REF!</v>
      </c>
      <c r="BJ38" s="25"/>
      <c r="BK38" s="26">
        <f t="shared" si="11"/>
        <v>0</v>
      </c>
      <c r="BL38" s="25" t="e">
        <f t="shared" si="0"/>
        <v>#REF!</v>
      </c>
      <c r="BM38" s="23"/>
      <c r="BN38" s="24" t="e">
        <f t="shared" si="1"/>
        <v>#VALUE!</v>
      </c>
      <c r="BO38" s="25"/>
      <c r="BP38" s="35" t="e">
        <f t="shared" si="2"/>
        <v>#VALUE!</v>
      </c>
      <c r="BQ38" s="25" t="e">
        <f t="shared" si="3"/>
        <v>#VALUE!</v>
      </c>
      <c r="BR38" s="23"/>
      <c r="BS38" s="24" t="e">
        <f t="shared" si="4"/>
        <v>#VALUE!</v>
      </c>
      <c r="BT38" s="25"/>
      <c r="BU38" s="35" t="e">
        <f t="shared" si="5"/>
        <v>#VALUE!</v>
      </c>
      <c r="BV38" s="25" t="e">
        <f t="shared" si="6"/>
        <v>#VALUE!</v>
      </c>
      <c r="BW38" s="23"/>
      <c r="BX38" s="24">
        <f t="shared" si="7"/>
        <v>0</v>
      </c>
      <c r="BY38" s="25"/>
      <c r="BZ38" s="58">
        <f t="shared" si="9"/>
        <v>0</v>
      </c>
      <c r="CA38" s="25">
        <f t="shared" si="8"/>
        <v>0</v>
      </c>
    </row>
    <row r="39" spans="1:79" x14ac:dyDescent="0.25">
      <c r="A39" s="3" t="s">
        <v>6636</v>
      </c>
      <c r="B39" s="3" t="s">
        <v>1346</v>
      </c>
      <c r="C39" s="5" t="s">
        <v>3039</v>
      </c>
      <c r="D39" s="36">
        <v>1000</v>
      </c>
      <c r="E39" s="37" t="s">
        <v>3021</v>
      </c>
      <c r="F39" s="38">
        <v>7665128</v>
      </c>
      <c r="G39" s="25">
        <v>15.4</v>
      </c>
      <c r="H39" s="26">
        <f t="shared" si="10"/>
        <v>1.54E-2</v>
      </c>
      <c r="BE39" s="15"/>
      <c r="BF39" s="3">
        <v>1</v>
      </c>
      <c r="BG39" s="3"/>
      <c r="BH39" s="24">
        <v>98.799999999999983</v>
      </c>
      <c r="BI39" s="24" t="e">
        <f>BF39*#REF!</f>
        <v>#REF!</v>
      </c>
      <c r="BJ39" s="25"/>
      <c r="BK39" s="26">
        <f t="shared" si="11"/>
        <v>0</v>
      </c>
      <c r="BL39" s="25" t="e">
        <f t="shared" si="0"/>
        <v>#REF!</v>
      </c>
      <c r="BM39" s="24">
        <v>7.8000000000000007</v>
      </c>
      <c r="BN39" s="24" t="e">
        <f t="shared" si="1"/>
        <v>#VALUE!</v>
      </c>
      <c r="BO39" s="25"/>
      <c r="BP39" s="35" t="e">
        <f t="shared" si="2"/>
        <v>#VALUE!</v>
      </c>
      <c r="BQ39" s="25" t="e">
        <f t="shared" si="3"/>
        <v>#VALUE!</v>
      </c>
      <c r="BR39" s="24">
        <v>205.39999999999998</v>
      </c>
      <c r="BS39" s="24" t="e">
        <f t="shared" si="4"/>
        <v>#VALUE!</v>
      </c>
      <c r="BT39" s="25"/>
      <c r="BU39" s="35" t="e">
        <f t="shared" si="5"/>
        <v>#VALUE!</v>
      </c>
      <c r="BV39" s="25" t="e">
        <f t="shared" si="6"/>
        <v>#VALUE!</v>
      </c>
      <c r="BW39" s="23">
        <v>0</v>
      </c>
      <c r="BX39" s="24">
        <f t="shared" si="7"/>
        <v>0</v>
      </c>
      <c r="BY39" s="25"/>
      <c r="BZ39" s="58">
        <f t="shared" si="9"/>
        <v>0</v>
      </c>
      <c r="CA39" s="25">
        <f t="shared" si="8"/>
        <v>0</v>
      </c>
    </row>
    <row r="40" spans="1:79" x14ac:dyDescent="0.25">
      <c r="A40" s="3" t="s">
        <v>6637</v>
      </c>
      <c r="B40" s="3" t="s">
        <v>1347</v>
      </c>
      <c r="C40" s="5" t="s">
        <v>2871</v>
      </c>
      <c r="D40" s="36">
        <v>100</v>
      </c>
      <c r="E40" s="37" t="s">
        <v>2872</v>
      </c>
      <c r="F40" s="38">
        <v>7661002</v>
      </c>
      <c r="G40" s="25">
        <v>27.55</v>
      </c>
      <c r="H40" s="26">
        <f t="shared" si="10"/>
        <v>0.27550000000000002</v>
      </c>
      <c r="BE40" s="15"/>
      <c r="BF40" s="3">
        <v>1</v>
      </c>
      <c r="BG40" s="3"/>
      <c r="BH40" s="24">
        <v>111.80000000000001</v>
      </c>
      <c r="BI40" s="24" t="e">
        <f>BF40*#REF!</f>
        <v>#REF!</v>
      </c>
      <c r="BJ40" s="25"/>
      <c r="BK40" s="26">
        <f t="shared" si="11"/>
        <v>0</v>
      </c>
      <c r="BL40" s="25" t="e">
        <f t="shared" si="0"/>
        <v>#REF!</v>
      </c>
      <c r="BM40" s="24">
        <v>117</v>
      </c>
      <c r="BN40" s="24" t="e">
        <f t="shared" si="1"/>
        <v>#VALUE!</v>
      </c>
      <c r="BO40" s="25"/>
      <c r="BP40" s="35" t="e">
        <f t="shared" si="2"/>
        <v>#VALUE!</v>
      </c>
      <c r="BQ40" s="25" t="e">
        <f t="shared" si="3"/>
        <v>#VALUE!</v>
      </c>
      <c r="BR40" s="24">
        <v>83.199999999999989</v>
      </c>
      <c r="BS40" s="24" t="e">
        <f t="shared" si="4"/>
        <v>#VALUE!</v>
      </c>
      <c r="BT40" s="25"/>
      <c r="BU40" s="35" t="e">
        <f t="shared" si="5"/>
        <v>#VALUE!</v>
      </c>
      <c r="BV40" s="25" t="e">
        <f t="shared" si="6"/>
        <v>#VALUE!</v>
      </c>
      <c r="BW40" s="23">
        <v>0</v>
      </c>
      <c r="BX40" s="24">
        <f t="shared" si="7"/>
        <v>0</v>
      </c>
      <c r="BY40" s="25"/>
      <c r="BZ40" s="58">
        <f t="shared" si="9"/>
        <v>0</v>
      </c>
      <c r="CA40" s="25">
        <f t="shared" si="8"/>
        <v>0</v>
      </c>
    </row>
    <row r="41" spans="1:79" ht="26.4" x14ac:dyDescent="0.25">
      <c r="A41" s="3" t="s">
        <v>6638</v>
      </c>
      <c r="B41" s="3" t="s">
        <v>716</v>
      </c>
      <c r="C41" s="5" t="s">
        <v>3083</v>
      </c>
      <c r="D41" s="36">
        <v>1000</v>
      </c>
      <c r="E41" s="37" t="s">
        <v>3084</v>
      </c>
      <c r="F41" s="38">
        <v>7661754</v>
      </c>
      <c r="G41" s="25">
        <v>21.05</v>
      </c>
      <c r="H41" s="26">
        <f t="shared" si="10"/>
        <v>2.1049999999999999E-2</v>
      </c>
      <c r="BE41" s="39" t="s">
        <v>3561</v>
      </c>
      <c r="BF41" s="39">
        <f>20*50</f>
        <v>1000</v>
      </c>
      <c r="BG41" s="39" t="s">
        <v>3562</v>
      </c>
      <c r="BH41" s="24">
        <v>317.2</v>
      </c>
      <c r="BI41" s="24" t="e">
        <f>BF41*#REF!</f>
        <v>#REF!</v>
      </c>
      <c r="BJ41" s="25"/>
      <c r="BK41" s="26">
        <f t="shared" si="11"/>
        <v>0</v>
      </c>
      <c r="BL41" s="25" t="e">
        <f t="shared" si="0"/>
        <v>#REF!</v>
      </c>
      <c r="BM41" s="24">
        <v>202.8</v>
      </c>
      <c r="BN41" s="24" t="e">
        <f t="shared" si="1"/>
        <v>#VALUE!</v>
      </c>
      <c r="BO41" s="25"/>
      <c r="BP41" s="35" t="e">
        <f t="shared" si="2"/>
        <v>#VALUE!</v>
      </c>
      <c r="BQ41" s="25" t="e">
        <f t="shared" si="3"/>
        <v>#VALUE!</v>
      </c>
      <c r="BR41" s="24">
        <v>413.4</v>
      </c>
      <c r="BS41" s="24" t="e">
        <f t="shared" si="4"/>
        <v>#VALUE!</v>
      </c>
      <c r="BT41" s="25"/>
      <c r="BU41" s="35" t="e">
        <f t="shared" si="5"/>
        <v>#VALUE!</v>
      </c>
      <c r="BV41" s="25" t="e">
        <f t="shared" si="6"/>
        <v>#VALUE!</v>
      </c>
      <c r="BW41" s="24">
        <v>23.400000000000002</v>
      </c>
      <c r="BX41" s="24">
        <f t="shared" si="7"/>
        <v>23400.000000000004</v>
      </c>
      <c r="BY41" s="40">
        <v>22.873224999999998</v>
      </c>
      <c r="BZ41" s="58">
        <f t="shared" si="9"/>
        <v>2.2873224999999997E-2</v>
      </c>
      <c r="CA41" s="25">
        <f t="shared" si="8"/>
        <v>535.23346500000002</v>
      </c>
    </row>
    <row r="42" spans="1:79" x14ac:dyDescent="0.25">
      <c r="A42" s="3" t="s">
        <v>6639</v>
      </c>
      <c r="B42" s="3" t="s">
        <v>1348</v>
      </c>
      <c r="C42" s="5" t="s">
        <v>2938</v>
      </c>
      <c r="D42" s="36">
        <v>252</v>
      </c>
      <c r="E42" s="37" t="s">
        <v>2939</v>
      </c>
      <c r="F42" s="38">
        <v>8523232</v>
      </c>
      <c r="G42" s="25">
        <v>59.52</v>
      </c>
      <c r="H42" s="26">
        <f t="shared" si="10"/>
        <v>0.2361904761904762</v>
      </c>
      <c r="BE42" s="15"/>
      <c r="BF42" s="3">
        <v>1</v>
      </c>
      <c r="BG42" s="3"/>
      <c r="BH42" s="24">
        <v>117</v>
      </c>
      <c r="BI42" s="24" t="e">
        <f>BF42*#REF!</f>
        <v>#REF!</v>
      </c>
      <c r="BJ42" s="25"/>
      <c r="BK42" s="26">
        <f t="shared" si="11"/>
        <v>0</v>
      </c>
      <c r="BL42" s="25" t="e">
        <f t="shared" si="0"/>
        <v>#REF!</v>
      </c>
      <c r="BM42" s="24">
        <v>132.6</v>
      </c>
      <c r="BN42" s="24">
        <f t="shared" si="1"/>
        <v>3063325.1999999997</v>
      </c>
      <c r="BO42" s="25"/>
      <c r="BP42" s="35">
        <f t="shared" si="2"/>
        <v>0</v>
      </c>
      <c r="BQ42" s="25">
        <f t="shared" si="3"/>
        <v>0</v>
      </c>
      <c r="BR42" s="24">
        <v>70.2</v>
      </c>
      <c r="BS42" s="24">
        <f t="shared" si="4"/>
        <v>1621760.4000000001</v>
      </c>
      <c r="BT42" s="25"/>
      <c r="BU42" s="35">
        <f t="shared" si="5"/>
        <v>0</v>
      </c>
      <c r="BV42" s="25">
        <f t="shared" si="6"/>
        <v>0</v>
      </c>
      <c r="BW42" s="23">
        <v>0</v>
      </c>
      <c r="BX42" s="24">
        <f t="shared" si="7"/>
        <v>0</v>
      </c>
      <c r="BY42" s="25"/>
      <c r="BZ42" s="58">
        <f t="shared" si="9"/>
        <v>0</v>
      </c>
      <c r="CA42" s="25">
        <f t="shared" si="8"/>
        <v>0</v>
      </c>
    </row>
    <row r="43" spans="1:79" x14ac:dyDescent="0.25">
      <c r="A43" s="3" t="s">
        <v>6640</v>
      </c>
      <c r="B43" s="3" t="s">
        <v>698</v>
      </c>
      <c r="C43" s="5" t="s">
        <v>3001</v>
      </c>
      <c r="D43" s="36">
        <v>504</v>
      </c>
      <c r="E43" s="37" t="s">
        <v>3002</v>
      </c>
      <c r="F43" s="38">
        <v>7145603</v>
      </c>
      <c r="G43" s="25">
        <v>83.46</v>
      </c>
      <c r="H43" s="26">
        <f t="shared" si="10"/>
        <v>0.16559523809523807</v>
      </c>
      <c r="BE43" s="31"/>
      <c r="BF43" s="32">
        <v>1</v>
      </c>
      <c r="BG43" s="31"/>
      <c r="BH43" s="31"/>
      <c r="BI43" s="24" t="e">
        <f>BF43*#REF!</f>
        <v>#REF!</v>
      </c>
      <c r="BJ43" s="25"/>
      <c r="BK43" s="26">
        <f t="shared" si="11"/>
        <v>0</v>
      </c>
      <c r="BL43" s="25" t="e">
        <f t="shared" si="0"/>
        <v>#REF!</v>
      </c>
      <c r="BM43" s="32">
        <v>100</v>
      </c>
      <c r="BN43" s="24" t="e">
        <f t="shared" si="1"/>
        <v>#VALUE!</v>
      </c>
      <c r="BO43" s="25"/>
      <c r="BP43" s="35" t="e">
        <f t="shared" si="2"/>
        <v>#VALUE!</v>
      </c>
      <c r="BQ43" s="25" t="e">
        <f t="shared" si="3"/>
        <v>#VALUE!</v>
      </c>
      <c r="BR43" s="15"/>
      <c r="BS43" s="24" t="e">
        <f t="shared" si="4"/>
        <v>#VALUE!</v>
      </c>
      <c r="BT43" s="25"/>
      <c r="BU43" s="35" t="e">
        <f t="shared" si="5"/>
        <v>#VALUE!</v>
      </c>
      <c r="BV43" s="25" t="e">
        <f t="shared" si="6"/>
        <v>#VALUE!</v>
      </c>
      <c r="BW43" s="15"/>
      <c r="BX43" s="24">
        <f t="shared" si="7"/>
        <v>0</v>
      </c>
      <c r="BY43" s="25"/>
      <c r="BZ43" s="58">
        <f t="shared" si="9"/>
        <v>0</v>
      </c>
      <c r="CA43" s="25">
        <f t="shared" si="8"/>
        <v>0</v>
      </c>
    </row>
    <row r="44" spans="1:79" ht="39.6" x14ac:dyDescent="0.25">
      <c r="A44" s="3" t="s">
        <v>6641</v>
      </c>
      <c r="B44" s="30" t="s">
        <v>2707</v>
      </c>
      <c r="C44" s="5" t="s">
        <v>2859</v>
      </c>
      <c r="D44" s="36">
        <v>50</v>
      </c>
      <c r="E44" s="37" t="s">
        <v>2770</v>
      </c>
      <c r="F44" s="38">
        <v>7620134</v>
      </c>
      <c r="G44" s="25">
        <v>65.75</v>
      </c>
      <c r="H44" s="26">
        <f t="shared" si="10"/>
        <v>1.3149999999999999</v>
      </c>
      <c r="BE44" s="31"/>
      <c r="BF44" s="32">
        <v>1</v>
      </c>
      <c r="BG44" s="31"/>
      <c r="BH44" s="31"/>
      <c r="BI44" s="24" t="e">
        <f>BF44*#REF!</f>
        <v>#REF!</v>
      </c>
      <c r="BJ44" s="25"/>
      <c r="BK44" s="26">
        <f t="shared" si="11"/>
        <v>0</v>
      </c>
      <c r="BL44" s="25" t="e">
        <f t="shared" si="0"/>
        <v>#REF!</v>
      </c>
      <c r="BM44" s="32">
        <v>1000</v>
      </c>
      <c r="BN44" s="24" t="e">
        <f t="shared" si="1"/>
        <v>#VALUE!</v>
      </c>
      <c r="BO44" s="25"/>
      <c r="BP44" s="35" t="e">
        <f t="shared" si="2"/>
        <v>#VALUE!</v>
      </c>
      <c r="BQ44" s="25" t="e">
        <f t="shared" si="3"/>
        <v>#VALUE!</v>
      </c>
      <c r="BR44" s="15"/>
      <c r="BS44" s="24" t="e">
        <f t="shared" si="4"/>
        <v>#VALUE!</v>
      </c>
      <c r="BT44" s="25"/>
      <c r="BU44" s="35" t="e">
        <f t="shared" si="5"/>
        <v>#VALUE!</v>
      </c>
      <c r="BV44" s="25" t="e">
        <f t="shared" si="6"/>
        <v>#VALUE!</v>
      </c>
      <c r="BW44" s="15"/>
      <c r="BX44" s="24">
        <f t="shared" si="7"/>
        <v>0</v>
      </c>
      <c r="BY44" s="25"/>
      <c r="BZ44" s="58">
        <f t="shared" si="9"/>
        <v>0</v>
      </c>
      <c r="CA44" s="25">
        <f t="shared" si="8"/>
        <v>0</v>
      </c>
    </row>
    <row r="45" spans="1:79" ht="39.6" x14ac:dyDescent="0.25">
      <c r="A45" s="3" t="s">
        <v>6642</v>
      </c>
      <c r="B45" s="30" t="s">
        <v>2708</v>
      </c>
      <c r="C45" s="5" t="s">
        <v>2970</v>
      </c>
      <c r="D45" s="36">
        <v>500</v>
      </c>
      <c r="E45" s="37" t="s">
        <v>2971</v>
      </c>
      <c r="F45" s="38">
        <v>9407071</v>
      </c>
      <c r="G45" s="25">
        <v>29.47</v>
      </c>
      <c r="H45" s="26">
        <f t="shared" si="10"/>
        <v>5.8939999999999999E-2</v>
      </c>
      <c r="BE45" s="39" t="s">
        <v>3563</v>
      </c>
      <c r="BF45" s="39">
        <v>1</v>
      </c>
      <c r="BG45" s="39" t="s">
        <v>3500</v>
      </c>
      <c r="BH45" s="24">
        <v>75.400000000000006</v>
      </c>
      <c r="BI45" s="24" t="e">
        <f>BF45*#REF!</f>
        <v>#REF!</v>
      </c>
      <c r="BJ45" s="25"/>
      <c r="BK45" s="26">
        <f t="shared" si="11"/>
        <v>0</v>
      </c>
      <c r="BL45" s="25" t="e">
        <f t="shared" si="0"/>
        <v>#REF!</v>
      </c>
      <c r="BM45" s="24">
        <v>41.6</v>
      </c>
      <c r="BN45" s="24" t="e">
        <f t="shared" si="1"/>
        <v>#VALUE!</v>
      </c>
      <c r="BO45" s="25"/>
      <c r="BP45" s="35" t="e">
        <f t="shared" si="2"/>
        <v>#VALUE!</v>
      </c>
      <c r="BQ45" s="25" t="e">
        <f t="shared" si="3"/>
        <v>#VALUE!</v>
      </c>
      <c r="BR45" s="24">
        <v>109.2</v>
      </c>
      <c r="BS45" s="24" t="e">
        <f t="shared" si="4"/>
        <v>#VALUE!</v>
      </c>
      <c r="BT45" s="25"/>
      <c r="BU45" s="35" t="e">
        <f t="shared" si="5"/>
        <v>#VALUE!</v>
      </c>
      <c r="BV45" s="25" t="e">
        <f t="shared" si="6"/>
        <v>#VALUE!</v>
      </c>
      <c r="BW45" s="24">
        <v>2.6</v>
      </c>
      <c r="BX45" s="24">
        <f t="shared" si="7"/>
        <v>1300</v>
      </c>
      <c r="BY45" s="40">
        <v>6.9490800000000013</v>
      </c>
      <c r="BZ45" s="58">
        <f t="shared" si="9"/>
        <v>6.9490800000000013</v>
      </c>
      <c r="CA45" s="25">
        <f t="shared" si="8"/>
        <v>9033.8040000000019</v>
      </c>
    </row>
    <row r="46" spans="1:79" x14ac:dyDescent="0.25">
      <c r="A46" s="3" t="s">
        <v>6643</v>
      </c>
      <c r="B46" s="3" t="s">
        <v>671</v>
      </c>
      <c r="C46" s="5" t="s">
        <v>2785</v>
      </c>
      <c r="D46" s="36">
        <v>1</v>
      </c>
      <c r="E46" s="37" t="s">
        <v>2786</v>
      </c>
      <c r="F46" s="38">
        <v>5607118</v>
      </c>
      <c r="G46" s="25">
        <v>5.68</v>
      </c>
      <c r="H46" s="26">
        <f t="shared" si="10"/>
        <v>5.68</v>
      </c>
      <c r="BE46" s="39" t="s">
        <v>3564</v>
      </c>
      <c r="BF46" s="39">
        <v>1</v>
      </c>
      <c r="BG46" s="39" t="s">
        <v>3565</v>
      </c>
      <c r="BH46" s="24">
        <v>41.599999999999994</v>
      </c>
      <c r="BI46" s="24" t="e">
        <f>BF46*#REF!</f>
        <v>#REF!</v>
      </c>
      <c r="BJ46" s="25"/>
      <c r="BK46" s="26">
        <f t="shared" si="11"/>
        <v>0</v>
      </c>
      <c r="BL46" s="25" t="e">
        <f t="shared" si="0"/>
        <v>#REF!</v>
      </c>
      <c r="BM46" s="24">
        <v>36.4</v>
      </c>
      <c r="BN46" s="24" t="e">
        <f t="shared" si="1"/>
        <v>#VALUE!</v>
      </c>
      <c r="BO46" s="25"/>
      <c r="BP46" s="35" t="e">
        <f t="shared" si="2"/>
        <v>#VALUE!</v>
      </c>
      <c r="BQ46" s="25" t="e">
        <f t="shared" si="3"/>
        <v>#VALUE!</v>
      </c>
      <c r="BR46" s="24">
        <v>15.6</v>
      </c>
      <c r="BS46" s="24" t="e">
        <f t="shared" si="4"/>
        <v>#VALUE!</v>
      </c>
      <c r="BT46" s="25"/>
      <c r="BU46" s="35" t="e">
        <f t="shared" si="5"/>
        <v>#VALUE!</v>
      </c>
      <c r="BV46" s="25" t="e">
        <f t="shared" si="6"/>
        <v>#VALUE!</v>
      </c>
      <c r="BW46" s="24">
        <v>5.2</v>
      </c>
      <c r="BX46" s="24">
        <f t="shared" si="7"/>
        <v>5.2</v>
      </c>
      <c r="BY46" s="40">
        <v>6.4536000000000007</v>
      </c>
      <c r="BZ46" s="58">
        <f t="shared" si="9"/>
        <v>6.4536000000000007</v>
      </c>
      <c r="CA46" s="25">
        <f t="shared" si="8"/>
        <v>33.558720000000008</v>
      </c>
    </row>
    <row r="47" spans="1:79" x14ac:dyDescent="0.25">
      <c r="A47" s="3" t="s">
        <v>6644</v>
      </c>
      <c r="B47" s="3" t="s">
        <v>670</v>
      </c>
      <c r="C47" s="5" t="s">
        <v>2787</v>
      </c>
      <c r="D47" s="36">
        <v>1</v>
      </c>
      <c r="E47" s="37" t="s">
        <v>2786</v>
      </c>
      <c r="F47" s="38">
        <v>5605515</v>
      </c>
      <c r="G47" s="25">
        <v>4.6500000000000004</v>
      </c>
      <c r="H47" s="26">
        <f t="shared" si="10"/>
        <v>4.6500000000000004</v>
      </c>
      <c r="BE47" s="41" t="s">
        <v>3566</v>
      </c>
      <c r="BF47" s="39">
        <v>1</v>
      </c>
      <c r="BG47" s="39" t="s">
        <v>3500</v>
      </c>
      <c r="BH47" s="24">
        <v>114.39999999999998</v>
      </c>
      <c r="BI47" s="24" t="e">
        <f>BF47*#REF!</f>
        <v>#REF!</v>
      </c>
      <c r="BJ47" s="25"/>
      <c r="BK47" s="26">
        <f t="shared" si="11"/>
        <v>0</v>
      </c>
      <c r="BL47" s="25" t="e">
        <f t="shared" si="0"/>
        <v>#REF!</v>
      </c>
      <c r="BM47" s="24">
        <v>143</v>
      </c>
      <c r="BN47" s="24" t="e">
        <f t="shared" si="1"/>
        <v>#VALUE!</v>
      </c>
      <c r="BO47" s="25"/>
      <c r="BP47" s="35" t="e">
        <f t="shared" si="2"/>
        <v>#VALUE!</v>
      </c>
      <c r="BQ47" s="25" t="e">
        <f t="shared" si="3"/>
        <v>#VALUE!</v>
      </c>
      <c r="BR47" s="24">
        <v>88.399999999999991</v>
      </c>
      <c r="BS47" s="24" t="e">
        <f t="shared" si="4"/>
        <v>#VALUE!</v>
      </c>
      <c r="BT47" s="25"/>
      <c r="BU47" s="35" t="e">
        <f t="shared" si="5"/>
        <v>#VALUE!</v>
      </c>
      <c r="BV47" s="25" t="e">
        <f t="shared" si="6"/>
        <v>#VALUE!</v>
      </c>
      <c r="BW47" s="24">
        <v>2.6</v>
      </c>
      <c r="BX47" s="24">
        <f t="shared" si="7"/>
        <v>2.6</v>
      </c>
      <c r="BY47" s="40">
        <v>8.1324000000000005</v>
      </c>
      <c r="BZ47" s="58">
        <f t="shared" si="9"/>
        <v>8.1324000000000005</v>
      </c>
      <c r="CA47" s="25">
        <f t="shared" si="8"/>
        <v>21.144240000000003</v>
      </c>
    </row>
    <row r="48" spans="1:79" x14ac:dyDescent="0.25">
      <c r="A48" s="3" t="s">
        <v>6645</v>
      </c>
      <c r="B48" s="3" t="s">
        <v>1349</v>
      </c>
      <c r="C48" s="5" t="s">
        <v>2788</v>
      </c>
      <c r="D48" s="36">
        <v>1</v>
      </c>
      <c r="E48" s="37" t="s">
        <v>2789</v>
      </c>
      <c r="F48" s="38">
        <v>8524100</v>
      </c>
      <c r="G48" s="25">
        <v>3.56</v>
      </c>
      <c r="H48" s="26">
        <f t="shared" si="10"/>
        <v>3.56</v>
      </c>
      <c r="BE48" s="15"/>
      <c r="BF48" s="3">
        <v>1</v>
      </c>
      <c r="BG48" s="3"/>
      <c r="BH48" s="23">
        <v>0</v>
      </c>
      <c r="BI48" s="24" t="e">
        <f>BF48*#REF!</f>
        <v>#REF!</v>
      </c>
      <c r="BJ48" s="25"/>
      <c r="BK48" s="26">
        <f t="shared" si="11"/>
        <v>0</v>
      </c>
      <c r="BL48" s="25" t="e">
        <f t="shared" si="0"/>
        <v>#REF!</v>
      </c>
      <c r="BM48" s="24">
        <v>104</v>
      </c>
      <c r="BN48" s="24" t="e">
        <f t="shared" si="1"/>
        <v>#VALUE!</v>
      </c>
      <c r="BO48" s="25"/>
      <c r="BP48" s="35" t="e">
        <f t="shared" si="2"/>
        <v>#VALUE!</v>
      </c>
      <c r="BQ48" s="25" t="e">
        <f t="shared" si="3"/>
        <v>#VALUE!</v>
      </c>
      <c r="BR48" s="23">
        <v>0</v>
      </c>
      <c r="BS48" s="24" t="e">
        <f t="shared" si="4"/>
        <v>#VALUE!</v>
      </c>
      <c r="BT48" s="25"/>
      <c r="BU48" s="35" t="e">
        <f t="shared" si="5"/>
        <v>#VALUE!</v>
      </c>
      <c r="BV48" s="25" t="e">
        <f t="shared" si="6"/>
        <v>#VALUE!</v>
      </c>
      <c r="BW48" s="23">
        <v>0</v>
      </c>
      <c r="BX48" s="24">
        <f t="shared" si="7"/>
        <v>0</v>
      </c>
      <c r="BY48" s="25"/>
      <c r="BZ48" s="58">
        <f t="shared" si="9"/>
        <v>0</v>
      </c>
      <c r="CA48" s="25">
        <f t="shared" si="8"/>
        <v>0</v>
      </c>
    </row>
    <row r="49" spans="1:79" x14ac:dyDescent="0.25">
      <c r="A49" s="3" t="s">
        <v>6646</v>
      </c>
      <c r="B49" s="3" t="s">
        <v>1350</v>
      </c>
      <c r="C49" s="5" t="s">
        <v>2854</v>
      </c>
      <c r="D49" s="36">
        <v>50</v>
      </c>
      <c r="E49" s="37" t="s">
        <v>2855</v>
      </c>
      <c r="F49" s="38">
        <v>7724511</v>
      </c>
      <c r="G49" s="25">
        <v>11.53</v>
      </c>
      <c r="H49" s="26">
        <f t="shared" si="10"/>
        <v>0.2306</v>
      </c>
      <c r="BE49" s="15"/>
      <c r="BF49" s="3">
        <v>1</v>
      </c>
      <c r="BG49" s="3"/>
      <c r="BH49" s="24">
        <v>10.4</v>
      </c>
      <c r="BI49" s="24" t="e">
        <f>BF49*#REF!</f>
        <v>#REF!</v>
      </c>
      <c r="BJ49" s="25"/>
      <c r="BK49" s="26">
        <f t="shared" si="11"/>
        <v>0</v>
      </c>
      <c r="BL49" s="25" t="e">
        <f t="shared" si="0"/>
        <v>#REF!</v>
      </c>
      <c r="BM49" s="24">
        <v>7.8</v>
      </c>
      <c r="BN49" s="24" t="e">
        <f t="shared" si="1"/>
        <v>#VALUE!</v>
      </c>
      <c r="BO49" s="25"/>
      <c r="BP49" s="35" t="e">
        <f t="shared" si="2"/>
        <v>#VALUE!</v>
      </c>
      <c r="BQ49" s="25" t="e">
        <f t="shared" si="3"/>
        <v>#VALUE!</v>
      </c>
      <c r="BR49" s="24">
        <v>20.8</v>
      </c>
      <c r="BS49" s="24" t="e">
        <f t="shared" si="4"/>
        <v>#VALUE!</v>
      </c>
      <c r="BT49" s="25"/>
      <c r="BU49" s="35" t="e">
        <f t="shared" si="5"/>
        <v>#VALUE!</v>
      </c>
      <c r="BV49" s="25" t="e">
        <f t="shared" si="6"/>
        <v>#VALUE!</v>
      </c>
      <c r="BW49" s="23">
        <v>0</v>
      </c>
      <c r="BX49" s="24">
        <f t="shared" si="7"/>
        <v>0</v>
      </c>
      <c r="BY49" s="25"/>
      <c r="BZ49" s="58">
        <f t="shared" si="9"/>
        <v>0</v>
      </c>
      <c r="CA49" s="25">
        <f t="shared" si="8"/>
        <v>0</v>
      </c>
    </row>
    <row r="50" spans="1:79" x14ac:dyDescent="0.25">
      <c r="A50" s="3" t="s">
        <v>6647</v>
      </c>
      <c r="B50" s="3" t="s">
        <v>689</v>
      </c>
      <c r="C50" s="5" t="s">
        <v>2921</v>
      </c>
      <c r="D50" s="36">
        <v>250</v>
      </c>
      <c r="E50" s="37" t="s">
        <v>2922</v>
      </c>
      <c r="F50" s="38">
        <v>6870000</v>
      </c>
      <c r="G50" s="25">
        <v>40.74</v>
      </c>
      <c r="H50" s="26">
        <f t="shared" si="10"/>
        <v>0.16296000000000002</v>
      </c>
      <c r="BE50" s="39" t="s">
        <v>3567</v>
      </c>
      <c r="BF50" s="39">
        <v>100</v>
      </c>
      <c r="BG50" s="39" t="s">
        <v>3568</v>
      </c>
      <c r="BH50" s="24">
        <v>278.19999999999993</v>
      </c>
      <c r="BI50" s="24" t="e">
        <f>BF50*#REF!</f>
        <v>#REF!</v>
      </c>
      <c r="BJ50" s="25"/>
      <c r="BK50" s="26">
        <f t="shared" si="11"/>
        <v>0</v>
      </c>
      <c r="BL50" s="25" t="e">
        <f t="shared" si="0"/>
        <v>#REF!</v>
      </c>
      <c r="BM50" s="24">
        <v>223.59999999999994</v>
      </c>
      <c r="BN50" s="24" t="e">
        <f t="shared" si="1"/>
        <v>#VALUE!</v>
      </c>
      <c r="BO50" s="25"/>
      <c r="BP50" s="35" t="e">
        <f t="shared" si="2"/>
        <v>#VALUE!</v>
      </c>
      <c r="BQ50" s="25" t="e">
        <f t="shared" si="3"/>
        <v>#VALUE!</v>
      </c>
      <c r="BR50" s="24">
        <v>41.600000000000009</v>
      </c>
      <c r="BS50" s="24" t="e">
        <f t="shared" si="4"/>
        <v>#VALUE!</v>
      </c>
      <c r="BT50" s="25"/>
      <c r="BU50" s="35" t="e">
        <f t="shared" si="5"/>
        <v>#VALUE!</v>
      </c>
      <c r="BV50" s="25" t="e">
        <f t="shared" si="6"/>
        <v>#VALUE!</v>
      </c>
      <c r="BW50" s="24">
        <v>20.8</v>
      </c>
      <c r="BX50" s="24">
        <f t="shared" si="7"/>
        <v>5200</v>
      </c>
      <c r="BY50" s="40">
        <v>2.125</v>
      </c>
      <c r="BZ50" s="58">
        <f t="shared" si="9"/>
        <v>2.1250000000000002E-2</v>
      </c>
      <c r="CA50" s="25">
        <f t="shared" si="8"/>
        <v>110.50000000000001</v>
      </c>
    </row>
    <row r="51" spans="1:79" x14ac:dyDescent="0.25">
      <c r="A51" s="3" t="s">
        <v>6648</v>
      </c>
      <c r="B51" s="3" t="s">
        <v>703</v>
      </c>
      <c r="C51" s="5" t="s">
        <v>2951</v>
      </c>
      <c r="D51" s="36">
        <v>450</v>
      </c>
      <c r="E51" s="37" t="s">
        <v>2952</v>
      </c>
      <c r="F51" s="38">
        <v>7333339</v>
      </c>
      <c r="G51" s="25">
        <v>33.03</v>
      </c>
      <c r="H51" s="26">
        <f t="shared" si="10"/>
        <v>7.3400000000000007E-2</v>
      </c>
      <c r="BE51" s="41" t="s">
        <v>3569</v>
      </c>
      <c r="BF51" s="39">
        <v>2</v>
      </c>
      <c r="BG51" s="39" t="s">
        <v>3570</v>
      </c>
      <c r="BH51" s="24">
        <v>124.8</v>
      </c>
      <c r="BI51" s="24" t="e">
        <f>BF51*#REF!</f>
        <v>#REF!</v>
      </c>
      <c r="BJ51" s="25"/>
      <c r="BK51" s="26">
        <f t="shared" si="11"/>
        <v>0</v>
      </c>
      <c r="BL51" s="25" t="e">
        <f t="shared" si="0"/>
        <v>#REF!</v>
      </c>
      <c r="BM51" s="24">
        <v>101.39999999999999</v>
      </c>
      <c r="BN51" s="24" t="e">
        <f t="shared" si="1"/>
        <v>#VALUE!</v>
      </c>
      <c r="BO51" s="25"/>
      <c r="BP51" s="35" t="e">
        <f t="shared" si="2"/>
        <v>#VALUE!</v>
      </c>
      <c r="BQ51" s="25" t="e">
        <f t="shared" si="3"/>
        <v>#VALUE!</v>
      </c>
      <c r="BR51" s="24">
        <v>80.599999999999994</v>
      </c>
      <c r="BS51" s="24" t="e">
        <f t="shared" si="4"/>
        <v>#VALUE!</v>
      </c>
      <c r="BT51" s="25"/>
      <c r="BU51" s="35" t="e">
        <f t="shared" si="5"/>
        <v>#VALUE!</v>
      </c>
      <c r="BV51" s="25" t="e">
        <f t="shared" si="6"/>
        <v>#VALUE!</v>
      </c>
      <c r="BW51" s="24">
        <v>28.6</v>
      </c>
      <c r="BX51" s="24">
        <f t="shared" si="7"/>
        <v>12870</v>
      </c>
      <c r="BY51" s="40">
        <v>35.593484999999994</v>
      </c>
      <c r="BZ51" s="58">
        <f t="shared" si="9"/>
        <v>17.796742499999997</v>
      </c>
      <c r="CA51" s="25">
        <f t="shared" si="8"/>
        <v>229044.07597499996</v>
      </c>
    </row>
    <row r="52" spans="1:79" x14ac:dyDescent="0.25">
      <c r="A52" s="3" t="s">
        <v>6649</v>
      </c>
      <c r="B52" s="3" t="s">
        <v>1351</v>
      </c>
      <c r="C52" s="5" t="s">
        <v>2801</v>
      </c>
      <c r="D52" s="36">
        <v>1</v>
      </c>
      <c r="E52" s="37" t="s">
        <v>2800</v>
      </c>
      <c r="F52" s="38">
        <v>8427138</v>
      </c>
      <c r="G52" s="25">
        <v>2.99</v>
      </c>
      <c r="H52" s="26">
        <f t="shared" si="10"/>
        <v>2.99</v>
      </c>
      <c r="BE52" s="15"/>
      <c r="BF52" s="3">
        <v>1</v>
      </c>
      <c r="BG52" s="3"/>
      <c r="BH52" s="24">
        <v>18.200000000000003</v>
      </c>
      <c r="BI52" s="24" t="e">
        <f>BF52*#REF!</f>
        <v>#REF!</v>
      </c>
      <c r="BJ52" s="25"/>
      <c r="BK52" s="26">
        <f t="shared" si="11"/>
        <v>0</v>
      </c>
      <c r="BL52" s="25" t="e">
        <f t="shared" si="0"/>
        <v>#REF!</v>
      </c>
      <c r="BM52" s="24">
        <v>15.600000000000001</v>
      </c>
      <c r="BN52" s="24" t="e">
        <f t="shared" si="1"/>
        <v>#VALUE!</v>
      </c>
      <c r="BO52" s="25"/>
      <c r="BP52" s="35" t="e">
        <f t="shared" si="2"/>
        <v>#VALUE!</v>
      </c>
      <c r="BQ52" s="25" t="e">
        <f t="shared" si="3"/>
        <v>#VALUE!</v>
      </c>
      <c r="BR52" s="24">
        <v>52.000000000000007</v>
      </c>
      <c r="BS52" s="24" t="e">
        <f t="shared" si="4"/>
        <v>#VALUE!</v>
      </c>
      <c r="BT52" s="25"/>
      <c r="BU52" s="35" t="e">
        <f t="shared" si="5"/>
        <v>#VALUE!</v>
      </c>
      <c r="BV52" s="25" t="e">
        <f t="shared" si="6"/>
        <v>#VALUE!</v>
      </c>
      <c r="BW52" s="23">
        <v>0</v>
      </c>
      <c r="BX52" s="24">
        <f t="shared" si="7"/>
        <v>0</v>
      </c>
      <c r="BY52" s="25"/>
      <c r="BZ52" s="58">
        <f t="shared" si="9"/>
        <v>0</v>
      </c>
      <c r="CA52" s="25">
        <f t="shared" si="8"/>
        <v>0</v>
      </c>
    </row>
    <row r="53" spans="1:79" ht="26.4" x14ac:dyDescent="0.25">
      <c r="A53" s="3" t="s">
        <v>6650</v>
      </c>
      <c r="B53" s="3" t="s">
        <v>1352</v>
      </c>
      <c r="C53" s="5" t="s">
        <v>2826</v>
      </c>
      <c r="D53" s="36">
        <v>4</v>
      </c>
      <c r="E53" s="37" t="s">
        <v>2768</v>
      </c>
      <c r="F53" s="38">
        <v>8501202</v>
      </c>
      <c r="G53" s="25">
        <v>23.75</v>
      </c>
      <c r="H53" s="26">
        <f t="shared" si="10"/>
        <v>5.9375</v>
      </c>
      <c r="BE53" s="39" t="s">
        <v>3571</v>
      </c>
      <c r="BF53" s="39">
        <v>4</v>
      </c>
      <c r="BG53" s="39" t="s">
        <v>3572</v>
      </c>
      <c r="BH53" s="24">
        <v>7.8</v>
      </c>
      <c r="BI53" s="24" t="e">
        <f>BF53*#REF!</f>
        <v>#REF!</v>
      </c>
      <c r="BJ53" s="25"/>
      <c r="BK53" s="26">
        <f t="shared" si="11"/>
        <v>0</v>
      </c>
      <c r="BL53" s="25" t="e">
        <f t="shared" si="0"/>
        <v>#REF!</v>
      </c>
      <c r="BM53" s="24">
        <v>111.8</v>
      </c>
      <c r="BN53" s="24" t="e">
        <f t="shared" si="1"/>
        <v>#VALUE!</v>
      </c>
      <c r="BO53" s="25"/>
      <c r="BP53" s="35" t="e">
        <f t="shared" si="2"/>
        <v>#VALUE!</v>
      </c>
      <c r="BQ53" s="25" t="e">
        <f t="shared" si="3"/>
        <v>#VALUE!</v>
      </c>
      <c r="BR53" s="24">
        <v>31.200000000000003</v>
      </c>
      <c r="BS53" s="24" t="e">
        <f t="shared" si="4"/>
        <v>#VALUE!</v>
      </c>
      <c r="BT53" s="25"/>
      <c r="BU53" s="35" t="e">
        <f t="shared" si="5"/>
        <v>#VALUE!</v>
      </c>
      <c r="BV53" s="25" t="e">
        <f t="shared" si="6"/>
        <v>#VALUE!</v>
      </c>
      <c r="BW53" s="24">
        <v>2.6</v>
      </c>
      <c r="BX53" s="24">
        <f t="shared" si="7"/>
        <v>10.4</v>
      </c>
      <c r="BY53" s="40">
        <v>22.626000000000001</v>
      </c>
      <c r="BZ53" s="58">
        <f t="shared" si="9"/>
        <v>5.6565000000000003</v>
      </c>
      <c r="CA53" s="25">
        <f t="shared" si="8"/>
        <v>58.827600000000004</v>
      </c>
    </row>
    <row r="54" spans="1:79" x14ac:dyDescent="0.25">
      <c r="A54" s="3" t="s">
        <v>6651</v>
      </c>
      <c r="B54" s="3" t="s">
        <v>1353</v>
      </c>
      <c r="C54" s="5" t="s">
        <v>2830</v>
      </c>
      <c r="D54" s="36">
        <v>6</v>
      </c>
      <c r="E54" s="37" t="s">
        <v>2831</v>
      </c>
      <c r="F54" s="38">
        <v>8501214</v>
      </c>
      <c r="G54" s="25">
        <v>14.51</v>
      </c>
      <c r="H54" s="26">
        <f t="shared" si="10"/>
        <v>2.4183333333333334</v>
      </c>
      <c r="BE54" s="31"/>
      <c r="BF54" s="32">
        <v>1</v>
      </c>
      <c r="BG54" s="31"/>
      <c r="BH54" s="31"/>
      <c r="BI54" s="24" t="e">
        <f>BF54*#REF!</f>
        <v>#REF!</v>
      </c>
      <c r="BJ54" s="25"/>
      <c r="BK54" s="26">
        <f t="shared" si="11"/>
        <v>0</v>
      </c>
      <c r="BL54" s="25" t="e">
        <f t="shared" ref="BL54:BL105" si="12">BK54*BI54</f>
        <v>#REF!</v>
      </c>
      <c r="BM54" s="32">
        <v>1000</v>
      </c>
      <c r="BN54" s="24" t="e">
        <f t="shared" ref="BN54:BN105" si="13">$E54*BM54</f>
        <v>#VALUE!</v>
      </c>
      <c r="BO54" s="25"/>
      <c r="BP54" s="35" t="e">
        <f t="shared" ref="BP54:BP105" si="14">BO54/$E54</f>
        <v>#VALUE!</v>
      </c>
      <c r="BQ54" s="25" t="e">
        <f t="shared" ref="BQ54:BQ105" si="15">BP54*BN54</f>
        <v>#VALUE!</v>
      </c>
      <c r="BR54" s="15"/>
      <c r="BS54" s="24" t="e">
        <f t="shared" ref="BS54:BS105" si="16">$E54*BR54</f>
        <v>#VALUE!</v>
      </c>
      <c r="BT54" s="25"/>
      <c r="BU54" s="35" t="e">
        <f t="shared" ref="BU54:BU105" si="17">BT54/$E54</f>
        <v>#VALUE!</v>
      </c>
      <c r="BV54" s="25" t="e">
        <f t="shared" ref="BV54:BV105" si="18">BU54*BS54</f>
        <v>#VALUE!</v>
      </c>
      <c r="BW54" s="15"/>
      <c r="BX54" s="24">
        <f t="shared" ref="BX54:BX105" si="19">$D54*BW54</f>
        <v>0</v>
      </c>
      <c r="BY54" s="25"/>
      <c r="BZ54" s="58">
        <f t="shared" si="9"/>
        <v>0</v>
      </c>
      <c r="CA54" s="25">
        <f t="shared" ref="CA54:CA105" si="20">BZ54*BX54</f>
        <v>0</v>
      </c>
    </row>
    <row r="55" spans="1:79" x14ac:dyDescent="0.25">
      <c r="A55" s="3" t="s">
        <v>6652</v>
      </c>
      <c r="B55" s="3" t="s">
        <v>736</v>
      </c>
      <c r="C55" s="5" t="s">
        <v>2824</v>
      </c>
      <c r="D55" s="36">
        <v>4</v>
      </c>
      <c r="E55" s="37" t="s">
        <v>2768</v>
      </c>
      <c r="F55" s="38">
        <v>8500031</v>
      </c>
      <c r="G55" s="25">
        <v>22.93</v>
      </c>
      <c r="H55" s="26">
        <f t="shared" si="10"/>
        <v>5.7324999999999999</v>
      </c>
      <c r="BE55" s="41" t="s">
        <v>3573</v>
      </c>
      <c r="BF55" s="39">
        <f>20*25</f>
        <v>500</v>
      </c>
      <c r="BG55" s="39" t="s">
        <v>3574</v>
      </c>
      <c r="BH55" s="24">
        <v>117</v>
      </c>
      <c r="BI55" s="24" t="e">
        <f>BF55*#REF!</f>
        <v>#REF!</v>
      </c>
      <c r="BJ55" s="25"/>
      <c r="BK55" s="26">
        <f t="shared" si="11"/>
        <v>0</v>
      </c>
      <c r="BL55" s="25" t="e">
        <f t="shared" si="12"/>
        <v>#REF!</v>
      </c>
      <c r="BM55" s="24">
        <v>218.4</v>
      </c>
      <c r="BN55" s="24" t="e">
        <f t="shared" si="13"/>
        <v>#VALUE!</v>
      </c>
      <c r="BO55" s="25"/>
      <c r="BP55" s="35" t="e">
        <f t="shared" si="14"/>
        <v>#VALUE!</v>
      </c>
      <c r="BQ55" s="25" t="e">
        <f t="shared" si="15"/>
        <v>#VALUE!</v>
      </c>
      <c r="BR55" s="24">
        <v>158.59999999999997</v>
      </c>
      <c r="BS55" s="24" t="e">
        <f t="shared" si="16"/>
        <v>#VALUE!</v>
      </c>
      <c r="BT55" s="25"/>
      <c r="BU55" s="35" t="e">
        <f t="shared" si="17"/>
        <v>#VALUE!</v>
      </c>
      <c r="BV55" s="25" t="e">
        <f t="shared" si="18"/>
        <v>#VALUE!</v>
      </c>
      <c r="BW55" s="24">
        <v>101.4</v>
      </c>
      <c r="BX55" s="24">
        <f t="shared" si="19"/>
        <v>405.6</v>
      </c>
      <c r="BY55" s="40">
        <v>16.6479</v>
      </c>
      <c r="BZ55" s="58">
        <f t="shared" ref="BZ55:BZ105" si="21">BY55/BF55</f>
        <v>3.32958E-2</v>
      </c>
      <c r="CA55" s="25">
        <f t="shared" si="20"/>
        <v>13.50477648</v>
      </c>
    </row>
    <row r="56" spans="1:79" ht="26.4" x14ac:dyDescent="0.25">
      <c r="A56" s="3" t="s">
        <v>6653</v>
      </c>
      <c r="B56" s="30" t="s">
        <v>2712</v>
      </c>
      <c r="C56" s="5" t="s">
        <v>3225</v>
      </c>
      <c r="D56" s="36">
        <v>1000</v>
      </c>
      <c r="E56" s="37" t="s">
        <v>3226</v>
      </c>
      <c r="F56" s="38">
        <v>0</v>
      </c>
      <c r="G56" s="25">
        <v>58.27</v>
      </c>
      <c r="H56" s="26">
        <f t="shared" si="10"/>
        <v>5.8270000000000002E-2</v>
      </c>
      <c r="BE56" s="31"/>
      <c r="BF56" s="32">
        <v>1</v>
      </c>
      <c r="BG56" s="31"/>
      <c r="BH56" s="31"/>
      <c r="BI56" s="24" t="e">
        <f>BF56*#REF!</f>
        <v>#REF!</v>
      </c>
      <c r="BJ56" s="25"/>
      <c r="BK56" s="26">
        <f t="shared" si="11"/>
        <v>0</v>
      </c>
      <c r="BL56" s="25" t="e">
        <f t="shared" si="12"/>
        <v>#REF!</v>
      </c>
      <c r="BM56" s="32">
        <v>1000</v>
      </c>
      <c r="BN56" s="24" t="e">
        <f t="shared" si="13"/>
        <v>#VALUE!</v>
      </c>
      <c r="BO56" s="25"/>
      <c r="BP56" s="35" t="e">
        <f t="shared" si="14"/>
        <v>#VALUE!</v>
      </c>
      <c r="BQ56" s="25" t="e">
        <f t="shared" si="15"/>
        <v>#VALUE!</v>
      </c>
      <c r="BR56" s="15"/>
      <c r="BS56" s="24" t="e">
        <f t="shared" si="16"/>
        <v>#VALUE!</v>
      </c>
      <c r="BT56" s="25"/>
      <c r="BU56" s="35" t="e">
        <f t="shared" si="17"/>
        <v>#VALUE!</v>
      </c>
      <c r="BV56" s="25" t="e">
        <f t="shared" si="18"/>
        <v>#VALUE!</v>
      </c>
      <c r="BW56" s="15"/>
      <c r="BX56" s="24">
        <f t="shared" si="19"/>
        <v>0</v>
      </c>
      <c r="BY56" s="25"/>
      <c r="BZ56" s="58">
        <f t="shared" si="21"/>
        <v>0</v>
      </c>
      <c r="CA56" s="25">
        <f t="shared" si="20"/>
        <v>0</v>
      </c>
    </row>
    <row r="57" spans="1:79" x14ac:dyDescent="0.25">
      <c r="A57" s="3" t="s">
        <v>6654</v>
      </c>
      <c r="B57" s="3" t="s">
        <v>762</v>
      </c>
      <c r="C57" s="5" t="s">
        <v>2962</v>
      </c>
      <c r="D57" s="36">
        <v>500</v>
      </c>
      <c r="E57" s="37" t="s">
        <v>2963</v>
      </c>
      <c r="F57" s="38">
        <v>7332109</v>
      </c>
      <c r="G57" s="25">
        <v>19.559999999999999</v>
      </c>
      <c r="H57" s="26">
        <f t="shared" si="10"/>
        <v>3.9119999999999995E-2</v>
      </c>
      <c r="BE57" s="15"/>
      <c r="BF57" s="3">
        <v>1</v>
      </c>
      <c r="BG57" s="3"/>
      <c r="BH57" s="24">
        <v>31.2</v>
      </c>
      <c r="BI57" s="24" t="e">
        <f>BF57*#REF!</f>
        <v>#REF!</v>
      </c>
      <c r="BJ57" s="25"/>
      <c r="BK57" s="26">
        <f t="shared" ref="BK57:BK107" si="22">BJ57/BF57</f>
        <v>0</v>
      </c>
      <c r="BL57" s="25" t="e">
        <f t="shared" si="12"/>
        <v>#REF!</v>
      </c>
      <c r="BM57" s="23">
        <v>0</v>
      </c>
      <c r="BN57" s="24" t="e">
        <f t="shared" si="13"/>
        <v>#VALUE!</v>
      </c>
      <c r="BO57" s="25"/>
      <c r="BP57" s="35" t="e">
        <f t="shared" si="14"/>
        <v>#VALUE!</v>
      </c>
      <c r="BQ57" s="25" t="e">
        <f t="shared" si="15"/>
        <v>#VALUE!</v>
      </c>
      <c r="BR57" s="24">
        <v>62.400000000000006</v>
      </c>
      <c r="BS57" s="24" t="e">
        <f t="shared" si="16"/>
        <v>#VALUE!</v>
      </c>
      <c r="BT57" s="25"/>
      <c r="BU57" s="35" t="e">
        <f t="shared" si="17"/>
        <v>#VALUE!</v>
      </c>
      <c r="BV57" s="25" t="e">
        <f t="shared" si="18"/>
        <v>#VALUE!</v>
      </c>
      <c r="BW57" s="23">
        <v>0</v>
      </c>
      <c r="BX57" s="24">
        <f t="shared" si="19"/>
        <v>0</v>
      </c>
      <c r="BY57" s="25"/>
      <c r="BZ57" s="58">
        <f t="shared" si="21"/>
        <v>0</v>
      </c>
      <c r="CA57" s="25">
        <f t="shared" si="20"/>
        <v>0</v>
      </c>
    </row>
    <row r="58" spans="1:79" ht="39.6" x14ac:dyDescent="0.25">
      <c r="A58" s="3" t="s">
        <v>6655</v>
      </c>
      <c r="B58" s="30" t="s">
        <v>2709</v>
      </c>
      <c r="C58" s="5" t="s">
        <v>2882</v>
      </c>
      <c r="D58" s="36">
        <v>120</v>
      </c>
      <c r="E58" s="37" t="s">
        <v>2883</v>
      </c>
      <c r="F58" s="38">
        <v>9390490</v>
      </c>
      <c r="G58" s="25">
        <v>44.99</v>
      </c>
      <c r="H58" s="26">
        <f t="shared" si="10"/>
        <v>0.37491666666666668</v>
      </c>
      <c r="BE58" s="39" t="s">
        <v>3575</v>
      </c>
      <c r="BF58" s="39">
        <v>200</v>
      </c>
      <c r="BG58" s="39" t="s">
        <v>3576</v>
      </c>
      <c r="BH58" s="24">
        <v>291.20000000000005</v>
      </c>
      <c r="BI58" s="24" t="e">
        <f>BF58*#REF!</f>
        <v>#REF!</v>
      </c>
      <c r="BJ58" s="25"/>
      <c r="BK58" s="26">
        <f t="shared" si="22"/>
        <v>0</v>
      </c>
      <c r="BL58" s="25" t="e">
        <f t="shared" si="12"/>
        <v>#REF!</v>
      </c>
      <c r="BM58" s="24">
        <v>540.79999999999995</v>
      </c>
      <c r="BN58" s="24" t="e">
        <f t="shared" si="13"/>
        <v>#VALUE!</v>
      </c>
      <c r="BO58" s="25"/>
      <c r="BP58" s="35" t="e">
        <f t="shared" si="14"/>
        <v>#VALUE!</v>
      </c>
      <c r="BQ58" s="25" t="e">
        <f t="shared" si="15"/>
        <v>#VALUE!</v>
      </c>
      <c r="BR58" s="24">
        <v>200.19999999999996</v>
      </c>
      <c r="BS58" s="24" t="e">
        <f t="shared" si="16"/>
        <v>#VALUE!</v>
      </c>
      <c r="BT58" s="25"/>
      <c r="BU58" s="35" t="e">
        <f t="shared" si="17"/>
        <v>#VALUE!</v>
      </c>
      <c r="BV58" s="25" t="e">
        <f t="shared" si="18"/>
        <v>#VALUE!</v>
      </c>
      <c r="BW58" s="24">
        <v>20.8</v>
      </c>
      <c r="BX58" s="24">
        <f t="shared" si="19"/>
        <v>2496</v>
      </c>
      <c r="BY58" s="40">
        <v>38.414339999999996</v>
      </c>
      <c r="BZ58" s="58">
        <f t="shared" si="21"/>
        <v>0.19207169999999998</v>
      </c>
      <c r="CA58" s="25">
        <f t="shared" si="20"/>
        <v>479.41096319999997</v>
      </c>
    </row>
    <row r="59" spans="1:79" ht="39.6" x14ac:dyDescent="0.25">
      <c r="A59" s="3" t="s">
        <v>6656</v>
      </c>
      <c r="B59" s="3" t="s">
        <v>702</v>
      </c>
      <c r="C59" s="5" t="s">
        <v>2907</v>
      </c>
      <c r="D59" s="36">
        <v>200</v>
      </c>
      <c r="E59" s="37" t="s">
        <v>2908</v>
      </c>
      <c r="F59" s="38">
        <v>7331994</v>
      </c>
      <c r="G59" s="25">
        <v>14.59</v>
      </c>
      <c r="H59" s="26">
        <f t="shared" si="10"/>
        <v>7.2950000000000001E-2</v>
      </c>
      <c r="BE59" s="39" t="s">
        <v>3577</v>
      </c>
      <c r="BF59" s="39">
        <v>200</v>
      </c>
      <c r="BG59" s="39" t="s">
        <v>3576</v>
      </c>
      <c r="BH59" s="24">
        <v>85.799999999999983</v>
      </c>
      <c r="BI59" s="24" t="e">
        <f>BF59*#REF!</f>
        <v>#REF!</v>
      </c>
      <c r="BJ59" s="25"/>
      <c r="BK59" s="26">
        <f t="shared" si="22"/>
        <v>0</v>
      </c>
      <c r="BL59" s="25" t="e">
        <f t="shared" si="12"/>
        <v>#REF!</v>
      </c>
      <c r="BM59" s="24">
        <v>7.8000000000000007</v>
      </c>
      <c r="BN59" s="24" t="e">
        <f t="shared" si="13"/>
        <v>#VALUE!</v>
      </c>
      <c r="BO59" s="25"/>
      <c r="BP59" s="35" t="e">
        <f t="shared" si="14"/>
        <v>#VALUE!</v>
      </c>
      <c r="BQ59" s="25" t="e">
        <f t="shared" si="15"/>
        <v>#VALUE!</v>
      </c>
      <c r="BR59" s="24">
        <v>26.000000000000004</v>
      </c>
      <c r="BS59" s="24" t="e">
        <f t="shared" si="16"/>
        <v>#VALUE!</v>
      </c>
      <c r="BT59" s="25"/>
      <c r="BU59" s="35" t="e">
        <f t="shared" si="17"/>
        <v>#VALUE!</v>
      </c>
      <c r="BV59" s="25" t="e">
        <f t="shared" si="18"/>
        <v>#VALUE!</v>
      </c>
      <c r="BW59" s="24">
        <v>46.8</v>
      </c>
      <c r="BX59" s="24">
        <f t="shared" si="19"/>
        <v>9360</v>
      </c>
      <c r="BY59" s="40">
        <v>28.517775</v>
      </c>
      <c r="BZ59" s="58">
        <f t="shared" si="21"/>
        <v>0.142588875</v>
      </c>
      <c r="CA59" s="25">
        <f t="shared" si="20"/>
        <v>1334.6318699999999</v>
      </c>
    </row>
    <row r="60" spans="1:79" x14ac:dyDescent="0.25">
      <c r="A60" s="3" t="s">
        <v>6657</v>
      </c>
      <c r="B60" s="3" t="s">
        <v>749</v>
      </c>
      <c r="C60" s="5" t="s">
        <v>2901</v>
      </c>
      <c r="D60" s="36">
        <v>200</v>
      </c>
      <c r="E60" s="37" t="s">
        <v>2902</v>
      </c>
      <c r="F60" s="38">
        <v>9659566</v>
      </c>
      <c r="G60" s="25">
        <v>38.270000000000003</v>
      </c>
      <c r="H60" s="26">
        <f t="shared" si="10"/>
        <v>0.19135000000000002</v>
      </c>
      <c r="BE60" s="15"/>
      <c r="BF60" s="3">
        <v>1</v>
      </c>
      <c r="BG60" s="3"/>
      <c r="BH60" s="24">
        <v>13</v>
      </c>
      <c r="BI60" s="24" t="e">
        <f>BF60*#REF!</f>
        <v>#REF!</v>
      </c>
      <c r="BJ60" s="25"/>
      <c r="BK60" s="26">
        <f t="shared" si="22"/>
        <v>0</v>
      </c>
      <c r="BL60" s="25" t="e">
        <f t="shared" si="12"/>
        <v>#REF!</v>
      </c>
      <c r="BM60" s="24">
        <v>135.19999999999999</v>
      </c>
      <c r="BN60" s="24" t="e">
        <f t="shared" si="13"/>
        <v>#VALUE!</v>
      </c>
      <c r="BO60" s="25"/>
      <c r="BP60" s="35" t="e">
        <f t="shared" si="14"/>
        <v>#VALUE!</v>
      </c>
      <c r="BQ60" s="25" t="e">
        <f t="shared" si="15"/>
        <v>#VALUE!</v>
      </c>
      <c r="BR60" s="24">
        <v>36.4</v>
      </c>
      <c r="BS60" s="24" t="e">
        <f t="shared" si="16"/>
        <v>#VALUE!</v>
      </c>
      <c r="BT60" s="25"/>
      <c r="BU60" s="35" t="e">
        <f t="shared" si="17"/>
        <v>#VALUE!</v>
      </c>
      <c r="BV60" s="25" t="e">
        <f t="shared" si="18"/>
        <v>#VALUE!</v>
      </c>
      <c r="BW60" s="23">
        <v>0</v>
      </c>
      <c r="BX60" s="24">
        <f t="shared" si="19"/>
        <v>0</v>
      </c>
      <c r="BY60" s="25"/>
      <c r="BZ60" s="58">
        <f t="shared" si="21"/>
        <v>0</v>
      </c>
      <c r="CA60" s="25">
        <f t="shared" si="20"/>
        <v>0</v>
      </c>
    </row>
    <row r="61" spans="1:79" x14ac:dyDescent="0.25">
      <c r="A61" s="3" t="s">
        <v>6658</v>
      </c>
      <c r="B61" s="3" t="s">
        <v>749</v>
      </c>
      <c r="C61" s="5" t="s">
        <v>2953</v>
      </c>
      <c r="D61" s="36">
        <v>500</v>
      </c>
      <c r="E61" s="37" t="s">
        <v>2954</v>
      </c>
      <c r="F61" s="38">
        <v>9659517</v>
      </c>
      <c r="G61" s="25">
        <v>32.76</v>
      </c>
      <c r="H61" s="26">
        <f t="shared" si="10"/>
        <v>6.5519999999999995E-2</v>
      </c>
      <c r="BE61" s="15"/>
      <c r="BF61" s="3">
        <v>1</v>
      </c>
      <c r="BG61" s="3"/>
      <c r="BH61" s="24"/>
      <c r="BI61" s="24" t="e">
        <f>BF61*#REF!</f>
        <v>#REF!</v>
      </c>
      <c r="BJ61" s="25"/>
      <c r="BK61" s="26">
        <f t="shared" si="22"/>
        <v>0</v>
      </c>
      <c r="BL61" s="25" t="e">
        <f t="shared" si="12"/>
        <v>#REF!</v>
      </c>
      <c r="BM61" s="24"/>
      <c r="BN61" s="24" t="e">
        <f t="shared" si="13"/>
        <v>#VALUE!</v>
      </c>
      <c r="BO61" s="25"/>
      <c r="BP61" s="35" t="e">
        <f t="shared" si="14"/>
        <v>#VALUE!</v>
      </c>
      <c r="BQ61" s="25" t="e">
        <f t="shared" si="15"/>
        <v>#VALUE!</v>
      </c>
      <c r="BR61" s="24"/>
      <c r="BS61" s="24" t="e">
        <f t="shared" si="16"/>
        <v>#VALUE!</v>
      </c>
      <c r="BT61" s="25"/>
      <c r="BU61" s="35" t="e">
        <f t="shared" si="17"/>
        <v>#VALUE!</v>
      </c>
      <c r="BV61" s="25" t="e">
        <f t="shared" si="18"/>
        <v>#VALUE!</v>
      </c>
      <c r="BW61" s="23"/>
      <c r="BX61" s="24">
        <f t="shared" si="19"/>
        <v>0</v>
      </c>
      <c r="BY61" s="25"/>
      <c r="BZ61" s="58">
        <f t="shared" si="21"/>
        <v>0</v>
      </c>
      <c r="CA61" s="25">
        <f t="shared" si="20"/>
        <v>0</v>
      </c>
    </row>
    <row r="62" spans="1:79" ht="26.4" x14ac:dyDescent="0.25">
      <c r="A62" s="3" t="s">
        <v>6659</v>
      </c>
      <c r="B62" s="20" t="s">
        <v>2326</v>
      </c>
      <c r="C62" s="5" t="s">
        <v>2991</v>
      </c>
      <c r="D62" s="36">
        <v>500</v>
      </c>
      <c r="E62" s="37" t="s">
        <v>2963</v>
      </c>
      <c r="F62" s="38">
        <v>9404879</v>
      </c>
      <c r="G62" s="25">
        <v>39.04</v>
      </c>
      <c r="H62" s="26">
        <f t="shared" si="10"/>
        <v>7.8079999999999997E-2</v>
      </c>
      <c r="BE62" s="16"/>
      <c r="BF62" s="15">
        <v>1</v>
      </c>
      <c r="BG62" s="15"/>
      <c r="BH62" s="23"/>
      <c r="BI62" s="24" t="e">
        <f>BF62*#REF!</f>
        <v>#REF!</v>
      </c>
      <c r="BJ62" s="25"/>
      <c r="BK62" s="26">
        <f t="shared" si="22"/>
        <v>0</v>
      </c>
      <c r="BL62" s="25" t="e">
        <f t="shared" si="12"/>
        <v>#REF!</v>
      </c>
      <c r="BM62" s="23"/>
      <c r="BN62" s="24" t="e">
        <f t="shared" si="13"/>
        <v>#VALUE!</v>
      </c>
      <c r="BO62" s="25"/>
      <c r="BP62" s="35" t="e">
        <f t="shared" si="14"/>
        <v>#VALUE!</v>
      </c>
      <c r="BQ62" s="25" t="e">
        <f t="shared" si="15"/>
        <v>#VALUE!</v>
      </c>
      <c r="BR62" s="23"/>
      <c r="BS62" s="24" t="e">
        <f t="shared" si="16"/>
        <v>#VALUE!</v>
      </c>
      <c r="BT62" s="25"/>
      <c r="BU62" s="35" t="e">
        <f t="shared" si="17"/>
        <v>#VALUE!</v>
      </c>
      <c r="BV62" s="25" t="e">
        <f t="shared" si="18"/>
        <v>#VALUE!</v>
      </c>
      <c r="BW62" s="23"/>
      <c r="BX62" s="24">
        <f t="shared" si="19"/>
        <v>0</v>
      </c>
      <c r="BY62" s="25"/>
      <c r="BZ62" s="58">
        <f t="shared" si="21"/>
        <v>0</v>
      </c>
      <c r="CA62" s="25">
        <f t="shared" si="20"/>
        <v>0</v>
      </c>
    </row>
    <row r="63" spans="1:79" x14ac:dyDescent="0.25">
      <c r="A63" s="3" t="s">
        <v>6660</v>
      </c>
      <c r="B63" s="3" t="s">
        <v>710</v>
      </c>
      <c r="C63" s="5" t="s">
        <v>2911</v>
      </c>
      <c r="D63" s="36">
        <v>200</v>
      </c>
      <c r="E63" s="37" t="s">
        <v>2912</v>
      </c>
      <c r="F63" s="38">
        <v>7654808</v>
      </c>
      <c r="G63" s="25">
        <v>15.31</v>
      </c>
      <c r="H63" s="26">
        <f t="shared" si="10"/>
        <v>7.6550000000000007E-2</v>
      </c>
      <c r="BE63" s="15"/>
      <c r="BF63" s="3">
        <v>1</v>
      </c>
      <c r="BG63" s="3"/>
      <c r="BH63" s="24">
        <v>101.39999999999999</v>
      </c>
      <c r="BI63" s="24" t="e">
        <f>BF63*#REF!</f>
        <v>#REF!</v>
      </c>
      <c r="BJ63" s="25"/>
      <c r="BK63" s="26">
        <f t="shared" si="22"/>
        <v>0</v>
      </c>
      <c r="BL63" s="25" t="e">
        <f t="shared" si="12"/>
        <v>#REF!</v>
      </c>
      <c r="BM63" s="24">
        <v>18.2</v>
      </c>
      <c r="BN63" s="24" t="e">
        <f t="shared" si="13"/>
        <v>#VALUE!</v>
      </c>
      <c r="BO63" s="25"/>
      <c r="BP63" s="35" t="e">
        <f t="shared" si="14"/>
        <v>#VALUE!</v>
      </c>
      <c r="BQ63" s="25" t="e">
        <f t="shared" si="15"/>
        <v>#VALUE!</v>
      </c>
      <c r="BR63" s="24">
        <v>46.8</v>
      </c>
      <c r="BS63" s="24" t="e">
        <f t="shared" si="16"/>
        <v>#VALUE!</v>
      </c>
      <c r="BT63" s="25"/>
      <c r="BU63" s="35" t="e">
        <f t="shared" si="17"/>
        <v>#VALUE!</v>
      </c>
      <c r="BV63" s="25" t="e">
        <f t="shared" si="18"/>
        <v>#VALUE!</v>
      </c>
      <c r="BW63" s="23">
        <v>0</v>
      </c>
      <c r="BX63" s="24">
        <f t="shared" si="19"/>
        <v>0</v>
      </c>
      <c r="BY63" s="25"/>
      <c r="BZ63" s="58">
        <f t="shared" si="21"/>
        <v>0</v>
      </c>
      <c r="CA63" s="25">
        <f t="shared" si="20"/>
        <v>0</v>
      </c>
    </row>
    <row r="64" spans="1:79" x14ac:dyDescent="0.25">
      <c r="A64" s="3" t="s">
        <v>6661</v>
      </c>
      <c r="B64" s="19" t="s">
        <v>2478</v>
      </c>
      <c r="C64" s="5" t="s">
        <v>2985</v>
      </c>
      <c r="D64" s="36">
        <v>500</v>
      </c>
      <c r="E64" s="37" t="s">
        <v>2986</v>
      </c>
      <c r="F64" s="38">
        <v>2104434</v>
      </c>
      <c r="G64" s="25">
        <v>34.08</v>
      </c>
      <c r="H64" s="26">
        <f t="shared" si="10"/>
        <v>6.8159999999999998E-2</v>
      </c>
      <c r="BE64" s="39" t="s">
        <v>3578</v>
      </c>
      <c r="BF64" s="39">
        <v>200</v>
      </c>
      <c r="BG64" s="39" t="s">
        <v>3576</v>
      </c>
      <c r="BH64" s="24">
        <v>156</v>
      </c>
      <c r="BI64" s="24" t="e">
        <f>BF64*#REF!</f>
        <v>#REF!</v>
      </c>
      <c r="BJ64" s="25"/>
      <c r="BK64" s="26">
        <f t="shared" si="22"/>
        <v>0</v>
      </c>
      <c r="BL64" s="25" t="e">
        <f t="shared" si="12"/>
        <v>#REF!</v>
      </c>
      <c r="BM64" s="24">
        <v>221</v>
      </c>
      <c r="BN64" s="24" t="e">
        <f t="shared" si="13"/>
        <v>#VALUE!</v>
      </c>
      <c r="BO64" s="25"/>
      <c r="BP64" s="35" t="e">
        <f t="shared" si="14"/>
        <v>#VALUE!</v>
      </c>
      <c r="BQ64" s="25" t="e">
        <f t="shared" si="15"/>
        <v>#VALUE!</v>
      </c>
      <c r="BR64" s="24">
        <v>358.8</v>
      </c>
      <c r="BS64" s="24" t="e">
        <f t="shared" si="16"/>
        <v>#VALUE!</v>
      </c>
      <c r="BT64" s="25"/>
      <c r="BU64" s="35" t="e">
        <f t="shared" si="17"/>
        <v>#VALUE!</v>
      </c>
      <c r="BV64" s="25" t="e">
        <f t="shared" si="18"/>
        <v>#VALUE!</v>
      </c>
      <c r="BW64" s="24">
        <v>2.6</v>
      </c>
      <c r="BX64" s="24">
        <f t="shared" si="19"/>
        <v>1300</v>
      </c>
      <c r="BY64" s="40">
        <v>28.517775</v>
      </c>
      <c r="BZ64" s="58">
        <f t="shared" si="21"/>
        <v>0.142588875</v>
      </c>
      <c r="CA64" s="25">
        <f t="shared" si="20"/>
        <v>185.36553750000002</v>
      </c>
    </row>
    <row r="65" spans="1:79" ht="39.6" x14ac:dyDescent="0.25">
      <c r="A65" s="3" t="s">
        <v>6662</v>
      </c>
      <c r="B65" s="17" t="s">
        <v>2492</v>
      </c>
      <c r="C65" s="5" t="s">
        <v>2932</v>
      </c>
      <c r="D65" s="36">
        <v>250</v>
      </c>
      <c r="E65" s="37" t="s">
        <v>2769</v>
      </c>
      <c r="F65" s="38">
        <v>6814035</v>
      </c>
      <c r="G65" s="25">
        <v>32.869999999999997</v>
      </c>
      <c r="H65" s="26">
        <f t="shared" si="10"/>
        <v>0.13147999999999999</v>
      </c>
      <c r="BE65" s="39" t="s">
        <v>3579</v>
      </c>
      <c r="BF65" s="39">
        <v>150</v>
      </c>
      <c r="BG65" s="39" t="s">
        <v>3580</v>
      </c>
      <c r="BH65" s="24">
        <v>1180.4000000000003</v>
      </c>
      <c r="BI65" s="24" t="e">
        <f>BF65*#REF!</f>
        <v>#REF!</v>
      </c>
      <c r="BJ65" s="25"/>
      <c r="BK65" s="26">
        <f t="shared" si="22"/>
        <v>0</v>
      </c>
      <c r="BL65" s="25" t="e">
        <f t="shared" si="12"/>
        <v>#REF!</v>
      </c>
      <c r="BM65" s="24">
        <v>1027.0000000000002</v>
      </c>
      <c r="BN65" s="24" t="e">
        <f t="shared" si="13"/>
        <v>#VALUE!</v>
      </c>
      <c r="BO65" s="25"/>
      <c r="BP65" s="35" t="e">
        <f t="shared" si="14"/>
        <v>#VALUE!</v>
      </c>
      <c r="BQ65" s="25" t="e">
        <f t="shared" si="15"/>
        <v>#VALUE!</v>
      </c>
      <c r="BR65" s="24">
        <v>1432.5999999999997</v>
      </c>
      <c r="BS65" s="24" t="e">
        <f t="shared" si="16"/>
        <v>#VALUE!</v>
      </c>
      <c r="BT65" s="25"/>
      <c r="BU65" s="35" t="e">
        <f t="shared" si="17"/>
        <v>#VALUE!</v>
      </c>
      <c r="BV65" s="25" t="e">
        <f t="shared" si="18"/>
        <v>#VALUE!</v>
      </c>
      <c r="BW65" s="24">
        <v>106.60000000000001</v>
      </c>
      <c r="BX65" s="24">
        <f t="shared" si="19"/>
        <v>26650.000000000004</v>
      </c>
      <c r="BY65" s="40">
        <v>13.392855000000003</v>
      </c>
      <c r="BZ65" s="58">
        <f t="shared" si="21"/>
        <v>8.9285700000000023E-2</v>
      </c>
      <c r="CA65" s="25">
        <f t="shared" si="20"/>
        <v>2379.463905000001</v>
      </c>
    </row>
    <row r="66" spans="1:79" x14ac:dyDescent="0.25">
      <c r="A66" s="3" t="s">
        <v>6663</v>
      </c>
      <c r="B66" s="19" t="s">
        <v>2479</v>
      </c>
      <c r="C66" s="5" t="s">
        <v>2903</v>
      </c>
      <c r="D66" s="36">
        <v>200</v>
      </c>
      <c r="E66" s="37" t="s">
        <v>2904</v>
      </c>
      <c r="F66" s="38">
        <v>9659533</v>
      </c>
      <c r="G66" s="25">
        <v>27.99</v>
      </c>
      <c r="H66" s="26">
        <f t="shared" si="10"/>
        <v>0.13994999999999999</v>
      </c>
      <c r="BE66" s="43"/>
      <c r="BF66" s="15">
        <v>1</v>
      </c>
      <c r="BG66" s="15"/>
      <c r="BH66" s="23"/>
      <c r="BI66" s="24" t="e">
        <f>BF66*#REF!</f>
        <v>#REF!</v>
      </c>
      <c r="BJ66" s="25"/>
      <c r="BK66" s="26">
        <f t="shared" si="22"/>
        <v>0</v>
      </c>
      <c r="BL66" s="25" t="e">
        <f t="shared" si="12"/>
        <v>#REF!</v>
      </c>
      <c r="BM66" s="23"/>
      <c r="BN66" s="24" t="e">
        <f t="shared" si="13"/>
        <v>#VALUE!</v>
      </c>
      <c r="BO66" s="25"/>
      <c r="BP66" s="35" t="e">
        <f t="shared" si="14"/>
        <v>#VALUE!</v>
      </c>
      <c r="BQ66" s="25" t="e">
        <f t="shared" si="15"/>
        <v>#VALUE!</v>
      </c>
      <c r="BR66" s="23"/>
      <c r="BS66" s="24" t="e">
        <f t="shared" si="16"/>
        <v>#VALUE!</v>
      </c>
      <c r="BT66" s="25"/>
      <c r="BU66" s="35" t="e">
        <f t="shared" si="17"/>
        <v>#VALUE!</v>
      </c>
      <c r="BV66" s="25" t="e">
        <f t="shared" si="18"/>
        <v>#VALUE!</v>
      </c>
      <c r="BW66" s="23"/>
      <c r="BX66" s="24">
        <f t="shared" si="19"/>
        <v>0</v>
      </c>
      <c r="BY66" s="25"/>
      <c r="BZ66" s="58">
        <f t="shared" si="21"/>
        <v>0</v>
      </c>
      <c r="CA66" s="25">
        <f t="shared" si="20"/>
        <v>0</v>
      </c>
    </row>
    <row r="67" spans="1:79" x14ac:dyDescent="0.25">
      <c r="A67" s="3" t="s">
        <v>6664</v>
      </c>
      <c r="B67" s="19" t="s">
        <v>2480</v>
      </c>
      <c r="C67" s="5" t="s">
        <v>2905</v>
      </c>
      <c r="D67" s="36">
        <v>200</v>
      </c>
      <c r="E67" s="37" t="s">
        <v>2906</v>
      </c>
      <c r="F67" s="38">
        <v>9659541</v>
      </c>
      <c r="G67" s="25">
        <v>27.99</v>
      </c>
      <c r="H67" s="26">
        <f t="shared" si="10"/>
        <v>0.13994999999999999</v>
      </c>
      <c r="BE67" s="42"/>
      <c r="BF67" s="15">
        <v>1</v>
      </c>
      <c r="BG67" s="15"/>
      <c r="BH67" s="23"/>
      <c r="BI67" s="24" t="e">
        <f>BF67*#REF!</f>
        <v>#REF!</v>
      </c>
      <c r="BJ67" s="25"/>
      <c r="BK67" s="26">
        <f t="shared" si="22"/>
        <v>0</v>
      </c>
      <c r="BL67" s="25" t="e">
        <f t="shared" si="12"/>
        <v>#REF!</v>
      </c>
      <c r="BM67" s="23"/>
      <c r="BN67" s="24" t="e">
        <f t="shared" si="13"/>
        <v>#VALUE!</v>
      </c>
      <c r="BO67" s="25"/>
      <c r="BP67" s="35" t="e">
        <f t="shared" si="14"/>
        <v>#VALUE!</v>
      </c>
      <c r="BQ67" s="25" t="e">
        <f t="shared" si="15"/>
        <v>#VALUE!</v>
      </c>
      <c r="BR67" s="23"/>
      <c r="BS67" s="24" t="e">
        <f t="shared" si="16"/>
        <v>#VALUE!</v>
      </c>
      <c r="BT67" s="25"/>
      <c r="BU67" s="35" t="e">
        <f t="shared" si="17"/>
        <v>#VALUE!</v>
      </c>
      <c r="BV67" s="25" t="e">
        <f t="shared" si="18"/>
        <v>#VALUE!</v>
      </c>
      <c r="BW67" s="23"/>
      <c r="BX67" s="24">
        <f t="shared" si="19"/>
        <v>0</v>
      </c>
      <c r="BY67" s="25"/>
      <c r="BZ67" s="58">
        <f t="shared" si="21"/>
        <v>0</v>
      </c>
      <c r="CA67" s="25">
        <f t="shared" si="20"/>
        <v>0</v>
      </c>
    </row>
    <row r="68" spans="1:79" x14ac:dyDescent="0.25">
      <c r="A68" s="3" t="s">
        <v>6665</v>
      </c>
      <c r="B68" s="19" t="s">
        <v>2493</v>
      </c>
      <c r="C68" s="5" t="s">
        <v>2933</v>
      </c>
      <c r="D68" s="36">
        <v>250</v>
      </c>
      <c r="E68" s="37" t="s">
        <v>2934</v>
      </c>
      <c r="F68" s="38">
        <v>7658522</v>
      </c>
      <c r="G68" s="25">
        <v>25.45</v>
      </c>
      <c r="H68" s="26">
        <f t="shared" ref="H68:H131" si="23">G68/D68</f>
        <v>0.1018</v>
      </c>
      <c r="BE68" s="43"/>
      <c r="BF68" s="15">
        <v>1</v>
      </c>
      <c r="BG68" s="15"/>
      <c r="BH68" s="23"/>
      <c r="BI68" s="24" t="e">
        <f>BF68*#REF!</f>
        <v>#REF!</v>
      </c>
      <c r="BJ68" s="25"/>
      <c r="BK68" s="26">
        <f t="shared" si="22"/>
        <v>0</v>
      </c>
      <c r="BL68" s="25" t="e">
        <f t="shared" si="12"/>
        <v>#REF!</v>
      </c>
      <c r="BM68" s="23"/>
      <c r="BN68" s="24" t="e">
        <f t="shared" si="13"/>
        <v>#VALUE!</v>
      </c>
      <c r="BO68" s="25"/>
      <c r="BP68" s="35" t="e">
        <f t="shared" si="14"/>
        <v>#VALUE!</v>
      </c>
      <c r="BQ68" s="25" t="e">
        <f t="shared" si="15"/>
        <v>#VALUE!</v>
      </c>
      <c r="BR68" s="23"/>
      <c r="BS68" s="24" t="e">
        <f t="shared" si="16"/>
        <v>#VALUE!</v>
      </c>
      <c r="BT68" s="25"/>
      <c r="BU68" s="35" t="e">
        <f t="shared" si="17"/>
        <v>#VALUE!</v>
      </c>
      <c r="BV68" s="25" t="e">
        <f t="shared" si="18"/>
        <v>#VALUE!</v>
      </c>
      <c r="BW68" s="23"/>
      <c r="BX68" s="24">
        <f t="shared" si="19"/>
        <v>0</v>
      </c>
      <c r="BY68" s="25"/>
      <c r="BZ68" s="58">
        <f t="shared" si="21"/>
        <v>0</v>
      </c>
      <c r="CA68" s="25">
        <f t="shared" si="20"/>
        <v>0</v>
      </c>
    </row>
    <row r="69" spans="1:79" x14ac:dyDescent="0.25">
      <c r="A69" s="3" t="s">
        <v>6666</v>
      </c>
      <c r="B69" s="19" t="s">
        <v>2481</v>
      </c>
      <c r="C69" s="5" t="s">
        <v>2919</v>
      </c>
      <c r="D69" s="36">
        <v>250</v>
      </c>
      <c r="E69" s="37" t="s">
        <v>2920</v>
      </c>
      <c r="F69" s="38">
        <v>7332150</v>
      </c>
      <c r="G69" s="25">
        <v>38.74</v>
      </c>
      <c r="H69" s="26">
        <f t="shared" si="23"/>
        <v>0.15496000000000001</v>
      </c>
      <c r="BE69" s="43"/>
      <c r="BF69" s="15">
        <v>1</v>
      </c>
      <c r="BG69" s="15"/>
      <c r="BH69" s="23"/>
      <c r="BI69" s="24" t="e">
        <f>BF69*#REF!</f>
        <v>#REF!</v>
      </c>
      <c r="BJ69" s="25"/>
      <c r="BK69" s="26">
        <f t="shared" si="22"/>
        <v>0</v>
      </c>
      <c r="BL69" s="25" t="e">
        <f t="shared" si="12"/>
        <v>#REF!</v>
      </c>
      <c r="BM69" s="23"/>
      <c r="BN69" s="24" t="e">
        <f t="shared" si="13"/>
        <v>#VALUE!</v>
      </c>
      <c r="BO69" s="25"/>
      <c r="BP69" s="35" t="e">
        <f t="shared" si="14"/>
        <v>#VALUE!</v>
      </c>
      <c r="BQ69" s="25" t="e">
        <f t="shared" si="15"/>
        <v>#VALUE!</v>
      </c>
      <c r="BR69" s="23"/>
      <c r="BS69" s="24" t="e">
        <f t="shared" si="16"/>
        <v>#VALUE!</v>
      </c>
      <c r="BT69" s="25"/>
      <c r="BU69" s="35" t="e">
        <f t="shared" si="17"/>
        <v>#VALUE!</v>
      </c>
      <c r="BV69" s="25" t="e">
        <f t="shared" si="18"/>
        <v>#VALUE!</v>
      </c>
      <c r="BW69" s="23"/>
      <c r="BX69" s="24">
        <f t="shared" si="19"/>
        <v>0</v>
      </c>
      <c r="BY69" s="25"/>
      <c r="BZ69" s="58">
        <f t="shared" si="21"/>
        <v>0</v>
      </c>
      <c r="CA69" s="25">
        <f t="shared" si="20"/>
        <v>0</v>
      </c>
    </row>
    <row r="70" spans="1:79" ht="39.6" x14ac:dyDescent="0.25">
      <c r="A70" s="3" t="s">
        <v>6667</v>
      </c>
      <c r="B70" s="30" t="s">
        <v>2710</v>
      </c>
      <c r="C70" s="5" t="s">
        <v>3198</v>
      </c>
      <c r="D70" s="36">
        <v>200</v>
      </c>
      <c r="E70" s="37" t="s">
        <v>3199</v>
      </c>
      <c r="F70" s="38">
        <v>0</v>
      </c>
      <c r="G70" s="25">
        <v>34.67</v>
      </c>
      <c r="H70" s="26">
        <f t="shared" si="23"/>
        <v>0.17335</v>
      </c>
      <c r="BE70" s="42"/>
      <c r="BF70" s="15">
        <v>1</v>
      </c>
      <c r="BG70" s="15"/>
      <c r="BH70" s="23"/>
      <c r="BI70" s="24" t="e">
        <f>BF70*#REF!</f>
        <v>#REF!</v>
      </c>
      <c r="BJ70" s="25"/>
      <c r="BK70" s="26">
        <f t="shared" si="22"/>
        <v>0</v>
      </c>
      <c r="BL70" s="25" t="e">
        <f t="shared" si="12"/>
        <v>#REF!</v>
      </c>
      <c r="BM70" s="23"/>
      <c r="BN70" s="24" t="e">
        <f t="shared" si="13"/>
        <v>#VALUE!</v>
      </c>
      <c r="BO70" s="25"/>
      <c r="BP70" s="35" t="e">
        <f t="shared" si="14"/>
        <v>#VALUE!</v>
      </c>
      <c r="BQ70" s="25" t="e">
        <f t="shared" si="15"/>
        <v>#VALUE!</v>
      </c>
      <c r="BR70" s="23"/>
      <c r="BS70" s="24" t="e">
        <f t="shared" si="16"/>
        <v>#VALUE!</v>
      </c>
      <c r="BT70" s="25"/>
      <c r="BU70" s="35" t="e">
        <f t="shared" si="17"/>
        <v>#VALUE!</v>
      </c>
      <c r="BV70" s="25" t="e">
        <f t="shared" si="18"/>
        <v>#VALUE!</v>
      </c>
      <c r="BW70" s="23"/>
      <c r="BX70" s="24">
        <f t="shared" si="19"/>
        <v>0</v>
      </c>
      <c r="BY70" s="25"/>
      <c r="BZ70" s="58">
        <f t="shared" si="21"/>
        <v>0</v>
      </c>
      <c r="CA70" s="25">
        <f t="shared" si="20"/>
        <v>0</v>
      </c>
    </row>
    <row r="71" spans="1:79" ht="39.6" x14ac:dyDescent="0.25">
      <c r="A71" s="3" t="s">
        <v>6668</v>
      </c>
      <c r="B71" s="30" t="s">
        <v>2714</v>
      </c>
      <c r="C71" s="5" t="s">
        <v>2992</v>
      </c>
      <c r="D71" s="36">
        <v>500</v>
      </c>
      <c r="E71" s="37" t="s">
        <v>2993</v>
      </c>
      <c r="F71" s="38">
        <v>7354175</v>
      </c>
      <c r="G71" s="25">
        <v>35.799999999999997</v>
      </c>
      <c r="H71" s="26">
        <f t="shared" si="23"/>
        <v>7.1599999999999997E-2</v>
      </c>
      <c r="BE71" s="43"/>
      <c r="BF71" s="15">
        <v>1</v>
      </c>
      <c r="BG71" s="15"/>
      <c r="BH71" s="23"/>
      <c r="BI71" s="24" t="e">
        <f>BF71*#REF!</f>
        <v>#REF!</v>
      </c>
      <c r="BJ71" s="25"/>
      <c r="BK71" s="26">
        <f t="shared" si="22"/>
        <v>0</v>
      </c>
      <c r="BL71" s="25" t="e">
        <f t="shared" si="12"/>
        <v>#REF!</v>
      </c>
      <c r="BM71" s="23"/>
      <c r="BN71" s="24" t="e">
        <f t="shared" si="13"/>
        <v>#VALUE!</v>
      </c>
      <c r="BO71" s="25"/>
      <c r="BP71" s="35" t="e">
        <f t="shared" si="14"/>
        <v>#VALUE!</v>
      </c>
      <c r="BQ71" s="25" t="e">
        <f t="shared" si="15"/>
        <v>#VALUE!</v>
      </c>
      <c r="BR71" s="23"/>
      <c r="BS71" s="24" t="e">
        <f t="shared" si="16"/>
        <v>#VALUE!</v>
      </c>
      <c r="BT71" s="25"/>
      <c r="BU71" s="35" t="e">
        <f t="shared" si="17"/>
        <v>#VALUE!</v>
      </c>
      <c r="BV71" s="25" t="e">
        <f t="shared" si="18"/>
        <v>#VALUE!</v>
      </c>
      <c r="BW71" s="23"/>
      <c r="BX71" s="24">
        <f t="shared" si="19"/>
        <v>0</v>
      </c>
      <c r="BY71" s="25"/>
      <c r="BZ71" s="58">
        <f t="shared" si="21"/>
        <v>0</v>
      </c>
      <c r="CA71" s="25">
        <f t="shared" si="20"/>
        <v>0</v>
      </c>
    </row>
    <row r="72" spans="1:79" x14ac:dyDescent="0.25">
      <c r="A72" s="3" t="s">
        <v>6669</v>
      </c>
      <c r="B72" s="3" t="s">
        <v>704</v>
      </c>
      <c r="C72" s="5" t="s">
        <v>2893</v>
      </c>
      <c r="D72" s="36">
        <v>150</v>
      </c>
      <c r="E72" s="37" t="s">
        <v>2894</v>
      </c>
      <c r="F72" s="38">
        <v>7658115</v>
      </c>
      <c r="G72" s="25">
        <v>12.55</v>
      </c>
      <c r="H72" s="26">
        <f t="shared" si="23"/>
        <v>8.3666666666666667E-2</v>
      </c>
      <c r="BE72" s="31"/>
      <c r="BF72" s="32">
        <v>1</v>
      </c>
      <c r="BG72" s="31"/>
      <c r="BH72" s="31"/>
      <c r="BI72" s="24" t="e">
        <f>BF72*#REF!</f>
        <v>#REF!</v>
      </c>
      <c r="BJ72" s="25"/>
      <c r="BK72" s="26">
        <f t="shared" si="22"/>
        <v>0</v>
      </c>
      <c r="BL72" s="25" t="e">
        <f t="shared" si="12"/>
        <v>#REF!</v>
      </c>
      <c r="BM72" s="32">
        <v>1000</v>
      </c>
      <c r="BN72" s="24" t="e">
        <f t="shared" si="13"/>
        <v>#VALUE!</v>
      </c>
      <c r="BO72" s="25"/>
      <c r="BP72" s="35" t="e">
        <f t="shared" si="14"/>
        <v>#VALUE!</v>
      </c>
      <c r="BQ72" s="25" t="e">
        <f t="shared" si="15"/>
        <v>#VALUE!</v>
      </c>
      <c r="BR72" s="15"/>
      <c r="BS72" s="24" t="e">
        <f t="shared" si="16"/>
        <v>#VALUE!</v>
      </c>
      <c r="BT72" s="25"/>
      <c r="BU72" s="35" t="e">
        <f t="shared" si="17"/>
        <v>#VALUE!</v>
      </c>
      <c r="BV72" s="25" t="e">
        <f t="shared" si="18"/>
        <v>#VALUE!</v>
      </c>
      <c r="BW72" s="15"/>
      <c r="BX72" s="24">
        <f t="shared" si="19"/>
        <v>0</v>
      </c>
      <c r="BY72" s="25"/>
      <c r="BZ72" s="58">
        <f t="shared" si="21"/>
        <v>0</v>
      </c>
      <c r="CA72" s="25">
        <f t="shared" si="20"/>
        <v>0</v>
      </c>
    </row>
    <row r="73" spans="1:79" x14ac:dyDescent="0.25">
      <c r="A73" s="3" t="s">
        <v>6670</v>
      </c>
      <c r="B73" s="3" t="s">
        <v>711</v>
      </c>
      <c r="C73" s="5" t="s">
        <v>2942</v>
      </c>
      <c r="D73" s="36">
        <v>375</v>
      </c>
      <c r="E73" s="37" t="s">
        <v>2943</v>
      </c>
      <c r="F73" s="38">
        <v>7658016</v>
      </c>
      <c r="G73" s="25">
        <v>23.41</v>
      </c>
      <c r="H73" s="26">
        <f t="shared" si="23"/>
        <v>6.2426666666666665E-2</v>
      </c>
      <c r="BE73" s="31"/>
      <c r="BF73" s="32">
        <v>1</v>
      </c>
      <c r="BG73" s="31"/>
      <c r="BH73" s="31"/>
      <c r="BI73" s="24" t="e">
        <f>BF73*#REF!</f>
        <v>#REF!</v>
      </c>
      <c r="BJ73" s="25"/>
      <c r="BK73" s="26">
        <f t="shared" si="22"/>
        <v>0</v>
      </c>
      <c r="BL73" s="25" t="e">
        <f t="shared" si="12"/>
        <v>#REF!</v>
      </c>
      <c r="BM73" s="32">
        <v>1000</v>
      </c>
      <c r="BN73" s="24" t="e">
        <f t="shared" si="13"/>
        <v>#VALUE!</v>
      </c>
      <c r="BO73" s="25"/>
      <c r="BP73" s="35" t="e">
        <f t="shared" si="14"/>
        <v>#VALUE!</v>
      </c>
      <c r="BQ73" s="25" t="e">
        <f t="shared" si="15"/>
        <v>#VALUE!</v>
      </c>
      <c r="BR73" s="15"/>
      <c r="BS73" s="24" t="e">
        <f t="shared" si="16"/>
        <v>#VALUE!</v>
      </c>
      <c r="BT73" s="25"/>
      <c r="BU73" s="35" t="e">
        <f t="shared" si="17"/>
        <v>#VALUE!</v>
      </c>
      <c r="BV73" s="25" t="e">
        <f t="shared" si="18"/>
        <v>#VALUE!</v>
      </c>
      <c r="BW73" s="15"/>
      <c r="BX73" s="24">
        <f t="shared" si="19"/>
        <v>0</v>
      </c>
      <c r="BY73" s="25"/>
      <c r="BZ73" s="58">
        <f t="shared" si="21"/>
        <v>0</v>
      </c>
      <c r="CA73" s="25">
        <f t="shared" si="20"/>
        <v>0</v>
      </c>
    </row>
    <row r="74" spans="1:79" ht="26.4" x14ac:dyDescent="0.25">
      <c r="A74" s="3" t="s">
        <v>6671</v>
      </c>
      <c r="B74" s="17" t="s">
        <v>2477</v>
      </c>
      <c r="C74" s="5" t="s">
        <v>2929</v>
      </c>
      <c r="D74" s="36">
        <v>250</v>
      </c>
      <c r="E74" s="37" t="s">
        <v>2769</v>
      </c>
      <c r="F74" s="38">
        <v>6814014</v>
      </c>
      <c r="G74" s="25">
        <v>60.61</v>
      </c>
      <c r="H74" s="26">
        <f t="shared" si="23"/>
        <v>0.24243999999999999</v>
      </c>
      <c r="BE74" s="41" t="s">
        <v>3581</v>
      </c>
      <c r="BF74" s="39">
        <v>150</v>
      </c>
      <c r="BG74" s="39" t="s">
        <v>3580</v>
      </c>
      <c r="BH74" s="24">
        <v>143</v>
      </c>
      <c r="BI74" s="24" t="e">
        <f>BF74*#REF!</f>
        <v>#REF!</v>
      </c>
      <c r="BJ74" s="25"/>
      <c r="BK74" s="26">
        <f t="shared" si="22"/>
        <v>0</v>
      </c>
      <c r="BL74" s="25" t="e">
        <f t="shared" si="12"/>
        <v>#REF!</v>
      </c>
      <c r="BM74" s="24">
        <v>57.199999999999996</v>
      </c>
      <c r="BN74" s="24" t="e">
        <f t="shared" si="13"/>
        <v>#VALUE!</v>
      </c>
      <c r="BO74" s="25"/>
      <c r="BP74" s="35" t="e">
        <f t="shared" si="14"/>
        <v>#VALUE!</v>
      </c>
      <c r="BQ74" s="25" t="e">
        <f t="shared" si="15"/>
        <v>#VALUE!</v>
      </c>
      <c r="BR74" s="24">
        <v>163.80000000000001</v>
      </c>
      <c r="BS74" s="24" t="e">
        <f t="shared" si="16"/>
        <v>#VALUE!</v>
      </c>
      <c r="BT74" s="25"/>
      <c r="BU74" s="35" t="e">
        <f t="shared" si="17"/>
        <v>#VALUE!</v>
      </c>
      <c r="BV74" s="25" t="e">
        <f t="shared" si="18"/>
        <v>#VALUE!</v>
      </c>
      <c r="BW74" s="24">
        <v>72.800000000000011</v>
      </c>
      <c r="BX74" s="24">
        <f t="shared" si="19"/>
        <v>18200.000000000004</v>
      </c>
      <c r="BY74" s="40">
        <v>10.873200000000001</v>
      </c>
      <c r="BZ74" s="58">
        <f t="shared" si="21"/>
        <v>7.2488000000000011E-2</v>
      </c>
      <c r="CA74" s="25">
        <f t="shared" si="20"/>
        <v>1319.2816000000005</v>
      </c>
    </row>
    <row r="75" spans="1:79" ht="39.6" x14ac:dyDescent="0.25">
      <c r="A75" s="3" t="s">
        <v>6672</v>
      </c>
      <c r="B75" s="30" t="s">
        <v>2715</v>
      </c>
      <c r="C75" s="5" t="s">
        <v>2964</v>
      </c>
      <c r="D75" s="36">
        <v>500</v>
      </c>
      <c r="E75" s="37" t="s">
        <v>2965</v>
      </c>
      <c r="F75" s="38">
        <v>7659005</v>
      </c>
      <c r="G75" s="25">
        <v>45.52</v>
      </c>
      <c r="H75" s="26">
        <f t="shared" si="23"/>
        <v>9.104000000000001E-2</v>
      </c>
      <c r="BE75" s="15"/>
      <c r="BF75" s="3">
        <v>1</v>
      </c>
      <c r="BG75" s="3"/>
      <c r="BH75" s="24">
        <v>122.2</v>
      </c>
      <c r="BI75" s="24" t="e">
        <f>BF75*#REF!</f>
        <v>#REF!</v>
      </c>
      <c r="BJ75" s="25"/>
      <c r="BK75" s="26">
        <f t="shared" si="22"/>
        <v>0</v>
      </c>
      <c r="BL75" s="25" t="e">
        <f t="shared" si="12"/>
        <v>#REF!</v>
      </c>
      <c r="BM75" s="24">
        <v>20.8</v>
      </c>
      <c r="BN75" s="24" t="e">
        <f t="shared" si="13"/>
        <v>#VALUE!</v>
      </c>
      <c r="BO75" s="25"/>
      <c r="BP75" s="35" t="e">
        <f t="shared" si="14"/>
        <v>#VALUE!</v>
      </c>
      <c r="BQ75" s="25" t="e">
        <f t="shared" si="15"/>
        <v>#VALUE!</v>
      </c>
      <c r="BR75" s="24">
        <v>41.599999999999994</v>
      </c>
      <c r="BS75" s="24" t="e">
        <f t="shared" si="16"/>
        <v>#VALUE!</v>
      </c>
      <c r="BT75" s="25"/>
      <c r="BU75" s="35" t="e">
        <f t="shared" si="17"/>
        <v>#VALUE!</v>
      </c>
      <c r="BV75" s="25" t="e">
        <f t="shared" si="18"/>
        <v>#VALUE!</v>
      </c>
      <c r="BW75" s="23">
        <v>0</v>
      </c>
      <c r="BX75" s="24">
        <f t="shared" si="19"/>
        <v>0</v>
      </c>
      <c r="BY75" s="25"/>
      <c r="BZ75" s="58">
        <f t="shared" si="21"/>
        <v>0</v>
      </c>
      <c r="CA75" s="25">
        <f t="shared" si="20"/>
        <v>0</v>
      </c>
    </row>
    <row r="76" spans="1:79" ht="39.6" x14ac:dyDescent="0.25">
      <c r="A76" s="3" t="s">
        <v>6673</v>
      </c>
      <c r="B76" s="30" t="s">
        <v>2716</v>
      </c>
      <c r="C76" s="5" t="s">
        <v>2967</v>
      </c>
      <c r="D76" s="36">
        <v>500</v>
      </c>
      <c r="E76" s="37" t="s">
        <v>2968</v>
      </c>
      <c r="F76" s="38">
        <v>7332133</v>
      </c>
      <c r="G76" s="25">
        <v>39.090000000000003</v>
      </c>
      <c r="H76" s="26">
        <f t="shared" si="23"/>
        <v>7.8180000000000013E-2</v>
      </c>
      <c r="BE76" s="42"/>
      <c r="BF76" s="15">
        <v>1</v>
      </c>
      <c r="BG76" s="15"/>
      <c r="BH76" s="23"/>
      <c r="BI76" s="24" t="e">
        <f>BF76*#REF!</f>
        <v>#REF!</v>
      </c>
      <c r="BJ76" s="25"/>
      <c r="BK76" s="26">
        <f t="shared" si="22"/>
        <v>0</v>
      </c>
      <c r="BL76" s="25" t="e">
        <f t="shared" si="12"/>
        <v>#REF!</v>
      </c>
      <c r="BM76" s="23"/>
      <c r="BN76" s="24" t="e">
        <f t="shared" si="13"/>
        <v>#VALUE!</v>
      </c>
      <c r="BO76" s="25"/>
      <c r="BP76" s="35" t="e">
        <f t="shared" si="14"/>
        <v>#VALUE!</v>
      </c>
      <c r="BQ76" s="25" t="e">
        <f t="shared" si="15"/>
        <v>#VALUE!</v>
      </c>
      <c r="BR76" s="23"/>
      <c r="BS76" s="24" t="e">
        <f t="shared" si="16"/>
        <v>#VALUE!</v>
      </c>
      <c r="BT76" s="25"/>
      <c r="BU76" s="35" t="e">
        <f t="shared" si="17"/>
        <v>#VALUE!</v>
      </c>
      <c r="BV76" s="25" t="e">
        <f t="shared" si="18"/>
        <v>#VALUE!</v>
      </c>
      <c r="BW76" s="23"/>
      <c r="BX76" s="24">
        <f t="shared" si="19"/>
        <v>0</v>
      </c>
      <c r="BY76" s="25"/>
      <c r="BZ76" s="58">
        <f t="shared" si="21"/>
        <v>0</v>
      </c>
      <c r="CA76" s="25">
        <f t="shared" si="20"/>
        <v>0</v>
      </c>
    </row>
    <row r="77" spans="1:79" x14ac:dyDescent="0.25">
      <c r="A77" s="3" t="s">
        <v>6674</v>
      </c>
      <c r="B77" s="21" t="s">
        <v>2325</v>
      </c>
      <c r="C77" s="5" t="s">
        <v>2987</v>
      </c>
      <c r="D77" s="36">
        <v>500</v>
      </c>
      <c r="E77" s="37" t="s">
        <v>2988</v>
      </c>
      <c r="F77" s="38">
        <v>7658030</v>
      </c>
      <c r="G77" s="25">
        <v>26.93</v>
      </c>
      <c r="H77" s="26">
        <f t="shared" si="23"/>
        <v>5.3859999999999998E-2</v>
      </c>
      <c r="BE77" s="31"/>
      <c r="BF77" s="32">
        <v>1</v>
      </c>
      <c r="BG77" s="31"/>
      <c r="BH77" s="31"/>
      <c r="BI77" s="24" t="e">
        <f>BF77*#REF!</f>
        <v>#REF!</v>
      </c>
      <c r="BJ77" s="25"/>
      <c r="BK77" s="26">
        <f t="shared" si="22"/>
        <v>0</v>
      </c>
      <c r="BL77" s="25" t="e">
        <f t="shared" si="12"/>
        <v>#REF!</v>
      </c>
      <c r="BM77" s="32">
        <v>1000</v>
      </c>
      <c r="BN77" s="24" t="e">
        <f t="shared" si="13"/>
        <v>#VALUE!</v>
      </c>
      <c r="BO77" s="25"/>
      <c r="BP77" s="35" t="e">
        <f t="shared" si="14"/>
        <v>#VALUE!</v>
      </c>
      <c r="BQ77" s="25" t="e">
        <f t="shared" si="15"/>
        <v>#VALUE!</v>
      </c>
      <c r="BR77" s="15"/>
      <c r="BS77" s="24" t="e">
        <f t="shared" si="16"/>
        <v>#VALUE!</v>
      </c>
      <c r="BT77" s="25"/>
      <c r="BU77" s="35" t="e">
        <f t="shared" si="17"/>
        <v>#VALUE!</v>
      </c>
      <c r="BV77" s="25" t="e">
        <f t="shared" si="18"/>
        <v>#VALUE!</v>
      </c>
      <c r="BW77" s="15"/>
      <c r="BX77" s="24">
        <f t="shared" si="19"/>
        <v>0</v>
      </c>
      <c r="BY77" s="25"/>
      <c r="BZ77" s="58">
        <f t="shared" si="21"/>
        <v>0</v>
      </c>
      <c r="CA77" s="25">
        <f t="shared" si="20"/>
        <v>0</v>
      </c>
    </row>
    <row r="78" spans="1:79" x14ac:dyDescent="0.25">
      <c r="A78" s="3" t="s">
        <v>6675</v>
      </c>
      <c r="B78" s="17" t="s">
        <v>2486</v>
      </c>
      <c r="C78" s="5" t="s">
        <v>3110</v>
      </c>
      <c r="D78" s="36">
        <v>1500</v>
      </c>
      <c r="E78" s="37" t="s">
        <v>3111</v>
      </c>
      <c r="F78" s="38">
        <v>6814013</v>
      </c>
      <c r="G78" s="25">
        <v>58.54</v>
      </c>
      <c r="H78" s="26">
        <f t="shared" si="23"/>
        <v>3.9026666666666668E-2</v>
      </c>
      <c r="BE78" s="31"/>
      <c r="BF78" s="32">
        <v>1</v>
      </c>
      <c r="BG78" s="31"/>
      <c r="BH78" s="31"/>
      <c r="BI78" s="24" t="e">
        <f>BF78*#REF!</f>
        <v>#REF!</v>
      </c>
      <c r="BJ78" s="25"/>
      <c r="BK78" s="26">
        <f t="shared" si="22"/>
        <v>0</v>
      </c>
      <c r="BL78" s="25" t="e">
        <f t="shared" si="12"/>
        <v>#REF!</v>
      </c>
      <c r="BM78" s="32">
        <v>2000</v>
      </c>
      <c r="BN78" s="24" t="e">
        <f t="shared" si="13"/>
        <v>#VALUE!</v>
      </c>
      <c r="BO78" s="25"/>
      <c r="BP78" s="35" t="e">
        <f t="shared" si="14"/>
        <v>#VALUE!</v>
      </c>
      <c r="BQ78" s="25" t="e">
        <f t="shared" si="15"/>
        <v>#VALUE!</v>
      </c>
      <c r="BR78" s="15"/>
      <c r="BS78" s="24" t="e">
        <f t="shared" si="16"/>
        <v>#VALUE!</v>
      </c>
      <c r="BT78" s="25"/>
      <c r="BU78" s="35" t="e">
        <f t="shared" si="17"/>
        <v>#VALUE!</v>
      </c>
      <c r="BV78" s="25" t="e">
        <f t="shared" si="18"/>
        <v>#VALUE!</v>
      </c>
      <c r="BW78" s="15"/>
      <c r="BX78" s="24">
        <f t="shared" si="19"/>
        <v>0</v>
      </c>
      <c r="BY78" s="25"/>
      <c r="BZ78" s="58">
        <f t="shared" si="21"/>
        <v>0</v>
      </c>
      <c r="CA78" s="25">
        <f t="shared" si="20"/>
        <v>0</v>
      </c>
    </row>
    <row r="79" spans="1:79" x14ac:dyDescent="0.25">
      <c r="A79" s="3" t="s">
        <v>6676</v>
      </c>
      <c r="B79" s="3" t="s">
        <v>1354</v>
      </c>
      <c r="C79" s="5" t="s">
        <v>2960</v>
      </c>
      <c r="D79" s="36">
        <v>500</v>
      </c>
      <c r="E79" s="37" t="s">
        <v>2961</v>
      </c>
      <c r="F79" s="38">
        <v>7658044</v>
      </c>
      <c r="G79" s="25">
        <v>19.670000000000002</v>
      </c>
      <c r="H79" s="26">
        <f t="shared" si="23"/>
        <v>3.934E-2</v>
      </c>
      <c r="BE79" s="15"/>
      <c r="BF79" s="3">
        <v>1</v>
      </c>
      <c r="BG79" s="3"/>
      <c r="BH79" s="24"/>
      <c r="BI79" s="24" t="e">
        <f>BF79*#REF!</f>
        <v>#REF!</v>
      </c>
      <c r="BJ79" s="25"/>
      <c r="BK79" s="26">
        <f t="shared" si="22"/>
        <v>0</v>
      </c>
      <c r="BL79" s="25" t="e">
        <f t="shared" si="12"/>
        <v>#REF!</v>
      </c>
      <c r="BM79" s="24"/>
      <c r="BN79" s="24" t="e">
        <f t="shared" si="13"/>
        <v>#VALUE!</v>
      </c>
      <c r="BO79" s="25"/>
      <c r="BP79" s="35" t="e">
        <f t="shared" si="14"/>
        <v>#VALUE!</v>
      </c>
      <c r="BQ79" s="25" t="e">
        <f t="shared" si="15"/>
        <v>#VALUE!</v>
      </c>
      <c r="BR79" s="24"/>
      <c r="BS79" s="24" t="e">
        <f t="shared" si="16"/>
        <v>#VALUE!</v>
      </c>
      <c r="BT79" s="25"/>
      <c r="BU79" s="35" t="e">
        <f t="shared" si="17"/>
        <v>#VALUE!</v>
      </c>
      <c r="BV79" s="25" t="e">
        <f t="shared" si="18"/>
        <v>#VALUE!</v>
      </c>
      <c r="BW79" s="23"/>
      <c r="BX79" s="24">
        <f t="shared" si="19"/>
        <v>0</v>
      </c>
      <c r="BY79" s="25"/>
      <c r="BZ79" s="58">
        <f t="shared" si="21"/>
        <v>0</v>
      </c>
      <c r="CA79" s="25">
        <f t="shared" si="20"/>
        <v>0</v>
      </c>
    </row>
    <row r="80" spans="1:79" x14ac:dyDescent="0.25">
      <c r="A80" s="3" t="s">
        <v>6677</v>
      </c>
      <c r="B80" s="3" t="s">
        <v>712</v>
      </c>
      <c r="C80" s="5" t="s">
        <v>2909</v>
      </c>
      <c r="D80" s="36">
        <v>200</v>
      </c>
      <c r="E80" s="37" t="s">
        <v>2910</v>
      </c>
      <c r="F80" s="38">
        <v>7659338</v>
      </c>
      <c r="G80" s="25">
        <v>14.59</v>
      </c>
      <c r="H80" s="26">
        <f t="shared" si="23"/>
        <v>7.2950000000000001E-2</v>
      </c>
      <c r="BE80" s="15"/>
      <c r="BF80" s="15">
        <v>1</v>
      </c>
      <c r="BG80" s="15"/>
      <c r="BH80" s="23"/>
      <c r="BI80" s="24" t="e">
        <f>BF80*#REF!</f>
        <v>#REF!</v>
      </c>
      <c r="BJ80" s="25"/>
      <c r="BK80" s="26">
        <f t="shared" si="22"/>
        <v>0</v>
      </c>
      <c r="BL80" s="25" t="e">
        <f t="shared" si="12"/>
        <v>#REF!</v>
      </c>
      <c r="BM80" s="23"/>
      <c r="BN80" s="24" t="e">
        <f t="shared" si="13"/>
        <v>#VALUE!</v>
      </c>
      <c r="BO80" s="25"/>
      <c r="BP80" s="35" t="e">
        <f t="shared" si="14"/>
        <v>#VALUE!</v>
      </c>
      <c r="BQ80" s="25" t="e">
        <f t="shared" si="15"/>
        <v>#VALUE!</v>
      </c>
      <c r="BR80" s="23"/>
      <c r="BS80" s="24" t="e">
        <f t="shared" si="16"/>
        <v>#VALUE!</v>
      </c>
      <c r="BT80" s="25"/>
      <c r="BU80" s="35" t="e">
        <f t="shared" si="17"/>
        <v>#VALUE!</v>
      </c>
      <c r="BV80" s="25" t="e">
        <f t="shared" si="18"/>
        <v>#VALUE!</v>
      </c>
      <c r="BW80" s="23"/>
      <c r="BX80" s="24">
        <f t="shared" si="19"/>
        <v>0</v>
      </c>
      <c r="BY80" s="25"/>
      <c r="BZ80" s="58">
        <f t="shared" si="21"/>
        <v>0</v>
      </c>
      <c r="CA80" s="25">
        <f t="shared" si="20"/>
        <v>0</v>
      </c>
    </row>
    <row r="81" spans="1:79" x14ac:dyDescent="0.25">
      <c r="A81" s="3" t="s">
        <v>6678</v>
      </c>
      <c r="B81" s="30" t="s">
        <v>2711</v>
      </c>
      <c r="C81" s="5" t="s">
        <v>3023</v>
      </c>
      <c r="D81" s="36">
        <v>1000</v>
      </c>
      <c r="E81" s="37" t="s">
        <v>3024</v>
      </c>
      <c r="F81" s="38">
        <v>9393004</v>
      </c>
      <c r="G81" s="25">
        <v>47.78</v>
      </c>
      <c r="H81" s="26">
        <f t="shared" si="23"/>
        <v>4.7780000000000003E-2</v>
      </c>
      <c r="BE81" s="42"/>
      <c r="BF81" s="15">
        <v>1</v>
      </c>
      <c r="BG81" s="15"/>
      <c r="BH81" s="23"/>
      <c r="BI81" s="24" t="e">
        <f>BF81*#REF!</f>
        <v>#REF!</v>
      </c>
      <c r="BJ81" s="25"/>
      <c r="BK81" s="26">
        <f t="shared" si="22"/>
        <v>0</v>
      </c>
      <c r="BL81" s="25" t="e">
        <f t="shared" si="12"/>
        <v>#REF!</v>
      </c>
      <c r="BM81" s="23"/>
      <c r="BN81" s="24" t="e">
        <f t="shared" si="13"/>
        <v>#VALUE!</v>
      </c>
      <c r="BO81" s="25"/>
      <c r="BP81" s="35" t="e">
        <f t="shared" si="14"/>
        <v>#VALUE!</v>
      </c>
      <c r="BQ81" s="25" t="e">
        <f t="shared" si="15"/>
        <v>#VALUE!</v>
      </c>
      <c r="BR81" s="23"/>
      <c r="BS81" s="24" t="e">
        <f t="shared" si="16"/>
        <v>#VALUE!</v>
      </c>
      <c r="BT81" s="25"/>
      <c r="BU81" s="35" t="e">
        <f t="shared" si="17"/>
        <v>#VALUE!</v>
      </c>
      <c r="BV81" s="25" t="e">
        <f t="shared" si="18"/>
        <v>#VALUE!</v>
      </c>
      <c r="BW81" s="23"/>
      <c r="BX81" s="24">
        <f t="shared" si="19"/>
        <v>0</v>
      </c>
      <c r="BY81" s="25"/>
      <c r="BZ81" s="58">
        <f t="shared" si="21"/>
        <v>0</v>
      </c>
      <c r="CA81" s="25">
        <f t="shared" si="20"/>
        <v>0</v>
      </c>
    </row>
    <row r="82" spans="1:79" x14ac:dyDescent="0.25">
      <c r="A82" s="3" t="s">
        <v>6679</v>
      </c>
      <c r="B82" s="30" t="s">
        <v>2717</v>
      </c>
      <c r="C82" s="5" t="s">
        <v>3221</v>
      </c>
      <c r="D82" s="36">
        <v>540</v>
      </c>
      <c r="E82" s="37" t="s">
        <v>3222</v>
      </c>
      <c r="F82" s="38">
        <v>0</v>
      </c>
      <c r="G82" s="25">
        <v>26.72</v>
      </c>
      <c r="H82" s="26">
        <f t="shared" si="23"/>
        <v>4.948148148148148E-2</v>
      </c>
      <c r="BE82" s="42"/>
      <c r="BF82" s="15">
        <v>1</v>
      </c>
      <c r="BG82" s="15"/>
      <c r="BH82" s="23"/>
      <c r="BI82" s="24" t="e">
        <f>BF82*#REF!</f>
        <v>#REF!</v>
      </c>
      <c r="BJ82" s="25"/>
      <c r="BK82" s="26">
        <f t="shared" si="22"/>
        <v>0</v>
      </c>
      <c r="BL82" s="25" t="e">
        <f t="shared" si="12"/>
        <v>#REF!</v>
      </c>
      <c r="BM82" s="23"/>
      <c r="BN82" s="24" t="e">
        <f t="shared" si="13"/>
        <v>#VALUE!</v>
      </c>
      <c r="BO82" s="25"/>
      <c r="BP82" s="35" t="e">
        <f t="shared" si="14"/>
        <v>#VALUE!</v>
      </c>
      <c r="BQ82" s="25" t="e">
        <f t="shared" si="15"/>
        <v>#VALUE!</v>
      </c>
      <c r="BR82" s="23"/>
      <c r="BS82" s="24" t="e">
        <f t="shared" si="16"/>
        <v>#VALUE!</v>
      </c>
      <c r="BT82" s="25"/>
      <c r="BU82" s="35" t="e">
        <f t="shared" si="17"/>
        <v>#VALUE!</v>
      </c>
      <c r="BV82" s="25" t="e">
        <f t="shared" si="18"/>
        <v>#VALUE!</v>
      </c>
      <c r="BW82" s="23"/>
      <c r="BX82" s="24">
        <f t="shared" si="19"/>
        <v>0</v>
      </c>
      <c r="BY82" s="25"/>
      <c r="BZ82" s="58">
        <f t="shared" si="21"/>
        <v>0</v>
      </c>
      <c r="CA82" s="25">
        <f t="shared" si="20"/>
        <v>0</v>
      </c>
    </row>
    <row r="83" spans="1:79" x14ac:dyDescent="0.25">
      <c r="A83" s="3" t="s">
        <v>6680</v>
      </c>
      <c r="B83" s="3" t="s">
        <v>678</v>
      </c>
      <c r="C83" s="5" t="s">
        <v>3130</v>
      </c>
      <c r="D83" s="36">
        <v>2400</v>
      </c>
      <c r="E83" s="37" t="s">
        <v>3131</v>
      </c>
      <c r="F83" s="38">
        <v>6703002</v>
      </c>
      <c r="G83" s="25">
        <v>52.11</v>
      </c>
      <c r="H83" s="26">
        <f t="shared" si="23"/>
        <v>2.1712499999999999E-2</v>
      </c>
      <c r="BE83" s="15"/>
      <c r="BF83" s="3">
        <v>1</v>
      </c>
      <c r="BG83" s="3"/>
      <c r="BH83" s="24">
        <v>171.6</v>
      </c>
      <c r="BI83" s="24" t="e">
        <f>BF83*#REF!</f>
        <v>#REF!</v>
      </c>
      <c r="BJ83" s="25"/>
      <c r="BK83" s="26">
        <f t="shared" si="22"/>
        <v>0</v>
      </c>
      <c r="BL83" s="25" t="e">
        <f t="shared" si="12"/>
        <v>#REF!</v>
      </c>
      <c r="BM83" s="24">
        <v>5.2</v>
      </c>
      <c r="BN83" s="24" t="e">
        <f t="shared" si="13"/>
        <v>#VALUE!</v>
      </c>
      <c r="BO83" s="25"/>
      <c r="BP83" s="35" t="e">
        <f t="shared" si="14"/>
        <v>#VALUE!</v>
      </c>
      <c r="BQ83" s="25" t="e">
        <f t="shared" si="15"/>
        <v>#VALUE!</v>
      </c>
      <c r="BR83" s="24">
        <v>78</v>
      </c>
      <c r="BS83" s="24" t="e">
        <f t="shared" si="16"/>
        <v>#VALUE!</v>
      </c>
      <c r="BT83" s="25"/>
      <c r="BU83" s="35" t="e">
        <f t="shared" si="17"/>
        <v>#VALUE!</v>
      </c>
      <c r="BV83" s="25" t="e">
        <f t="shared" si="18"/>
        <v>#VALUE!</v>
      </c>
      <c r="BW83" s="23">
        <v>0</v>
      </c>
      <c r="BX83" s="24">
        <f t="shared" si="19"/>
        <v>0</v>
      </c>
      <c r="BY83" s="25"/>
      <c r="BZ83" s="58">
        <f t="shared" si="21"/>
        <v>0</v>
      </c>
      <c r="CA83" s="25">
        <f t="shared" si="20"/>
        <v>0</v>
      </c>
    </row>
    <row r="84" spans="1:79" ht="26.4" x14ac:dyDescent="0.25">
      <c r="A84" s="3" t="s">
        <v>6681</v>
      </c>
      <c r="B84" s="30" t="s">
        <v>2718</v>
      </c>
      <c r="C84" s="5" t="s">
        <v>3174</v>
      </c>
      <c r="D84" s="36">
        <v>5000</v>
      </c>
      <c r="E84" s="37" t="s">
        <v>3175</v>
      </c>
      <c r="F84" s="38">
        <v>7659291</v>
      </c>
      <c r="G84" s="25">
        <v>36.17</v>
      </c>
      <c r="H84" s="26">
        <f t="shared" si="23"/>
        <v>7.234E-3</v>
      </c>
      <c r="BE84" s="15"/>
      <c r="BF84" s="3">
        <v>1</v>
      </c>
      <c r="BG84" s="3"/>
      <c r="BH84" s="24">
        <v>111.80000000000001</v>
      </c>
      <c r="BI84" s="24" t="e">
        <f>BF84*#REF!</f>
        <v>#REF!</v>
      </c>
      <c r="BJ84" s="25"/>
      <c r="BK84" s="26">
        <f t="shared" si="22"/>
        <v>0</v>
      </c>
      <c r="BL84" s="25" t="e">
        <f t="shared" si="12"/>
        <v>#REF!</v>
      </c>
      <c r="BM84" s="24">
        <v>13</v>
      </c>
      <c r="BN84" s="24" t="e">
        <f t="shared" si="13"/>
        <v>#VALUE!</v>
      </c>
      <c r="BO84" s="25"/>
      <c r="BP84" s="35" t="e">
        <f t="shared" si="14"/>
        <v>#VALUE!</v>
      </c>
      <c r="BQ84" s="25" t="e">
        <f t="shared" si="15"/>
        <v>#VALUE!</v>
      </c>
      <c r="BR84" s="24">
        <v>127.39999999999999</v>
      </c>
      <c r="BS84" s="24" t="e">
        <f t="shared" si="16"/>
        <v>#VALUE!</v>
      </c>
      <c r="BT84" s="25"/>
      <c r="BU84" s="35" t="e">
        <f t="shared" si="17"/>
        <v>#VALUE!</v>
      </c>
      <c r="BV84" s="25" t="e">
        <f t="shared" si="18"/>
        <v>#VALUE!</v>
      </c>
      <c r="BW84" s="23">
        <v>0</v>
      </c>
      <c r="BX84" s="24">
        <f t="shared" si="19"/>
        <v>0</v>
      </c>
      <c r="BY84" s="25"/>
      <c r="BZ84" s="58">
        <f t="shared" si="21"/>
        <v>0</v>
      </c>
      <c r="CA84" s="25">
        <f t="shared" si="20"/>
        <v>0</v>
      </c>
    </row>
    <row r="85" spans="1:79" ht="39.6" x14ac:dyDescent="0.25">
      <c r="A85" s="3" t="s">
        <v>6682</v>
      </c>
      <c r="B85" s="30" t="s">
        <v>2719</v>
      </c>
      <c r="C85" s="5" t="s">
        <v>2869</v>
      </c>
      <c r="D85" s="36">
        <v>2000</v>
      </c>
      <c r="E85" s="37" t="s">
        <v>2870</v>
      </c>
      <c r="F85" s="38">
        <v>9402680</v>
      </c>
      <c r="G85" s="25">
        <v>68.66</v>
      </c>
      <c r="H85" s="26">
        <f t="shared" si="23"/>
        <v>3.4329999999999999E-2</v>
      </c>
      <c r="BE85" s="31"/>
      <c r="BF85" s="32">
        <v>1</v>
      </c>
      <c r="BG85" s="31"/>
      <c r="BH85" s="31"/>
      <c r="BI85" s="24" t="e">
        <f>BF85*#REF!</f>
        <v>#REF!</v>
      </c>
      <c r="BJ85" s="25"/>
      <c r="BK85" s="26">
        <f t="shared" si="22"/>
        <v>0</v>
      </c>
      <c r="BL85" s="25" t="e">
        <f t="shared" si="12"/>
        <v>#REF!</v>
      </c>
      <c r="BM85" s="32">
        <v>1000</v>
      </c>
      <c r="BN85" s="24" t="e">
        <f t="shared" si="13"/>
        <v>#VALUE!</v>
      </c>
      <c r="BO85" s="25"/>
      <c r="BP85" s="35" t="e">
        <f t="shared" si="14"/>
        <v>#VALUE!</v>
      </c>
      <c r="BQ85" s="25" t="e">
        <f t="shared" si="15"/>
        <v>#VALUE!</v>
      </c>
      <c r="BR85" s="15"/>
      <c r="BS85" s="24" t="e">
        <f t="shared" si="16"/>
        <v>#VALUE!</v>
      </c>
      <c r="BT85" s="25"/>
      <c r="BU85" s="35" t="e">
        <f t="shared" si="17"/>
        <v>#VALUE!</v>
      </c>
      <c r="BV85" s="25" t="e">
        <f t="shared" si="18"/>
        <v>#VALUE!</v>
      </c>
      <c r="BW85" s="15"/>
      <c r="BX85" s="24">
        <f t="shared" si="19"/>
        <v>0</v>
      </c>
      <c r="BY85" s="25"/>
      <c r="BZ85" s="58">
        <f t="shared" si="21"/>
        <v>0</v>
      </c>
      <c r="CA85" s="25">
        <f t="shared" si="20"/>
        <v>0</v>
      </c>
    </row>
    <row r="86" spans="1:79" ht="39.6" x14ac:dyDescent="0.25">
      <c r="A86" s="3" t="s">
        <v>6683</v>
      </c>
      <c r="B86" s="30" t="s">
        <v>2720</v>
      </c>
      <c r="C86" s="5" t="s">
        <v>3037</v>
      </c>
      <c r="D86" s="36">
        <v>1000</v>
      </c>
      <c r="E86" s="37" t="s">
        <v>3021</v>
      </c>
      <c r="F86" s="38">
        <v>7290016</v>
      </c>
      <c r="G86" s="25">
        <v>80.42</v>
      </c>
      <c r="H86" s="26">
        <f t="shared" si="23"/>
        <v>8.0420000000000005E-2</v>
      </c>
      <c r="BE86" s="31"/>
      <c r="BF86" s="32">
        <v>1</v>
      </c>
      <c r="BG86" s="31"/>
      <c r="BH86" s="31"/>
      <c r="BI86" s="24" t="e">
        <f>BF86*#REF!</f>
        <v>#REF!</v>
      </c>
      <c r="BJ86" s="25"/>
      <c r="BK86" s="26">
        <f t="shared" si="22"/>
        <v>0</v>
      </c>
      <c r="BL86" s="25" t="e">
        <f t="shared" si="12"/>
        <v>#REF!</v>
      </c>
      <c r="BM86" s="32">
        <v>1000</v>
      </c>
      <c r="BN86" s="24" t="e">
        <f t="shared" si="13"/>
        <v>#VALUE!</v>
      </c>
      <c r="BO86" s="25"/>
      <c r="BP86" s="35" t="e">
        <f t="shared" si="14"/>
        <v>#VALUE!</v>
      </c>
      <c r="BQ86" s="25" t="e">
        <f t="shared" si="15"/>
        <v>#VALUE!</v>
      </c>
      <c r="BR86" s="15"/>
      <c r="BS86" s="24" t="e">
        <f t="shared" si="16"/>
        <v>#VALUE!</v>
      </c>
      <c r="BT86" s="25"/>
      <c r="BU86" s="35" t="e">
        <f t="shared" si="17"/>
        <v>#VALUE!</v>
      </c>
      <c r="BV86" s="25" t="e">
        <f t="shared" si="18"/>
        <v>#VALUE!</v>
      </c>
      <c r="BW86" s="15"/>
      <c r="BX86" s="24">
        <f t="shared" si="19"/>
        <v>0</v>
      </c>
      <c r="BY86" s="25"/>
      <c r="BZ86" s="58">
        <f t="shared" si="21"/>
        <v>0</v>
      </c>
      <c r="CA86" s="25">
        <f t="shared" si="20"/>
        <v>0</v>
      </c>
    </row>
    <row r="87" spans="1:79" ht="39.6" x14ac:dyDescent="0.25">
      <c r="A87" s="3" t="s">
        <v>6684</v>
      </c>
      <c r="B87" s="30" t="s">
        <v>2721</v>
      </c>
      <c r="C87" s="5" t="s">
        <v>3196</v>
      </c>
      <c r="D87" s="36">
        <v>500</v>
      </c>
      <c r="E87" s="37" t="s">
        <v>3197</v>
      </c>
      <c r="F87" s="38">
        <v>0</v>
      </c>
      <c r="G87" s="25">
        <v>49.35</v>
      </c>
      <c r="H87" s="26">
        <f t="shared" si="23"/>
        <v>9.8699999999999996E-2</v>
      </c>
      <c r="BE87" s="15"/>
      <c r="BF87" s="3">
        <v>1</v>
      </c>
      <c r="BG87" s="3"/>
      <c r="BH87" s="24">
        <v>13</v>
      </c>
      <c r="BI87" s="24" t="e">
        <f>BF87*#REF!</f>
        <v>#REF!</v>
      </c>
      <c r="BJ87" s="25"/>
      <c r="BK87" s="26">
        <f t="shared" si="22"/>
        <v>0</v>
      </c>
      <c r="BL87" s="25" t="e">
        <f t="shared" si="12"/>
        <v>#REF!</v>
      </c>
      <c r="BM87" s="24">
        <v>65</v>
      </c>
      <c r="BN87" s="24" t="e">
        <f t="shared" si="13"/>
        <v>#VALUE!</v>
      </c>
      <c r="BO87" s="25"/>
      <c r="BP87" s="35" t="e">
        <f t="shared" si="14"/>
        <v>#VALUE!</v>
      </c>
      <c r="BQ87" s="25" t="e">
        <f t="shared" si="15"/>
        <v>#VALUE!</v>
      </c>
      <c r="BR87" s="23">
        <v>0</v>
      </c>
      <c r="BS87" s="24" t="e">
        <f t="shared" si="16"/>
        <v>#VALUE!</v>
      </c>
      <c r="BT87" s="25"/>
      <c r="BU87" s="35" t="e">
        <f t="shared" si="17"/>
        <v>#VALUE!</v>
      </c>
      <c r="BV87" s="25" t="e">
        <f t="shared" si="18"/>
        <v>#VALUE!</v>
      </c>
      <c r="BW87" s="23">
        <v>0</v>
      </c>
      <c r="BX87" s="24">
        <f t="shared" si="19"/>
        <v>0</v>
      </c>
      <c r="BY87" s="25"/>
      <c r="BZ87" s="58">
        <f t="shared" si="21"/>
        <v>0</v>
      </c>
      <c r="CA87" s="25">
        <f t="shared" si="20"/>
        <v>0</v>
      </c>
    </row>
    <row r="88" spans="1:79" x14ac:dyDescent="0.25">
      <c r="A88" s="3" t="s">
        <v>6685</v>
      </c>
      <c r="B88" s="3" t="s">
        <v>705</v>
      </c>
      <c r="C88" s="5" t="s">
        <v>3053</v>
      </c>
      <c r="D88" s="36">
        <v>1000</v>
      </c>
      <c r="E88" s="37" t="s">
        <v>2870</v>
      </c>
      <c r="F88" s="38">
        <v>7415452</v>
      </c>
      <c r="G88" s="25">
        <v>38.42</v>
      </c>
      <c r="H88" s="26">
        <f t="shared" si="23"/>
        <v>3.8420000000000003E-2</v>
      </c>
      <c r="BE88" s="31"/>
      <c r="BF88" s="32">
        <v>1</v>
      </c>
      <c r="BG88" s="31"/>
      <c r="BH88" s="31"/>
      <c r="BI88" s="24" t="e">
        <f>BF88*#REF!</f>
        <v>#REF!</v>
      </c>
      <c r="BJ88" s="25"/>
      <c r="BK88" s="26">
        <f t="shared" si="22"/>
        <v>0</v>
      </c>
      <c r="BL88" s="25" t="e">
        <f t="shared" si="12"/>
        <v>#REF!</v>
      </c>
      <c r="BM88" s="32">
        <v>1000</v>
      </c>
      <c r="BN88" s="24" t="e">
        <f t="shared" si="13"/>
        <v>#VALUE!</v>
      </c>
      <c r="BO88" s="25"/>
      <c r="BP88" s="35" t="e">
        <f t="shared" si="14"/>
        <v>#VALUE!</v>
      </c>
      <c r="BQ88" s="25" t="e">
        <f t="shared" si="15"/>
        <v>#VALUE!</v>
      </c>
      <c r="BR88" s="15"/>
      <c r="BS88" s="24" t="e">
        <f t="shared" si="16"/>
        <v>#VALUE!</v>
      </c>
      <c r="BT88" s="25"/>
      <c r="BU88" s="35" t="e">
        <f t="shared" si="17"/>
        <v>#VALUE!</v>
      </c>
      <c r="BV88" s="25" t="e">
        <f t="shared" si="18"/>
        <v>#VALUE!</v>
      </c>
      <c r="BW88" s="15"/>
      <c r="BX88" s="24">
        <f t="shared" si="19"/>
        <v>0</v>
      </c>
      <c r="BY88" s="25"/>
      <c r="BZ88" s="58">
        <f t="shared" si="21"/>
        <v>0</v>
      </c>
      <c r="CA88" s="25">
        <f t="shared" si="20"/>
        <v>0</v>
      </c>
    </row>
    <row r="89" spans="1:79" x14ac:dyDescent="0.25">
      <c r="A89" s="3" t="s">
        <v>6686</v>
      </c>
      <c r="B89" s="3" t="s">
        <v>706</v>
      </c>
      <c r="C89" s="5" t="s">
        <v>3137</v>
      </c>
      <c r="D89" s="36">
        <v>2400</v>
      </c>
      <c r="E89" s="37" t="s">
        <v>3138</v>
      </c>
      <c r="F89" s="38">
        <v>7655011</v>
      </c>
      <c r="G89" s="25">
        <v>21.35</v>
      </c>
      <c r="H89" s="26">
        <f t="shared" si="23"/>
        <v>8.8958333333333337E-3</v>
      </c>
      <c r="BE89" s="31"/>
      <c r="BF89" s="32">
        <v>1</v>
      </c>
      <c r="BG89" s="31"/>
      <c r="BH89" s="31"/>
      <c r="BI89" s="24" t="e">
        <f>BF89*#REF!</f>
        <v>#REF!</v>
      </c>
      <c r="BJ89" s="25"/>
      <c r="BK89" s="26">
        <f t="shared" si="22"/>
        <v>0</v>
      </c>
      <c r="BL89" s="25" t="e">
        <f t="shared" si="12"/>
        <v>#REF!</v>
      </c>
      <c r="BM89" s="32">
        <v>1000</v>
      </c>
      <c r="BN89" s="24" t="e">
        <f t="shared" si="13"/>
        <v>#VALUE!</v>
      </c>
      <c r="BO89" s="25"/>
      <c r="BP89" s="35" t="e">
        <f t="shared" si="14"/>
        <v>#VALUE!</v>
      </c>
      <c r="BQ89" s="25" t="e">
        <f t="shared" si="15"/>
        <v>#VALUE!</v>
      </c>
      <c r="BR89" s="15"/>
      <c r="BS89" s="24" t="e">
        <f t="shared" si="16"/>
        <v>#VALUE!</v>
      </c>
      <c r="BT89" s="25"/>
      <c r="BU89" s="35" t="e">
        <f t="shared" si="17"/>
        <v>#VALUE!</v>
      </c>
      <c r="BV89" s="25" t="e">
        <f t="shared" si="18"/>
        <v>#VALUE!</v>
      </c>
      <c r="BW89" s="15"/>
      <c r="BX89" s="24">
        <f t="shared" si="19"/>
        <v>0</v>
      </c>
      <c r="BY89" s="25"/>
      <c r="BZ89" s="58">
        <f t="shared" si="21"/>
        <v>0</v>
      </c>
      <c r="CA89" s="25">
        <f t="shared" si="20"/>
        <v>0</v>
      </c>
    </row>
    <row r="90" spans="1:79" x14ac:dyDescent="0.25">
      <c r="A90" s="3" t="s">
        <v>6687</v>
      </c>
      <c r="B90" s="3" t="s">
        <v>1355</v>
      </c>
      <c r="C90" s="5" t="s">
        <v>3148</v>
      </c>
      <c r="D90" s="36">
        <v>2500</v>
      </c>
      <c r="E90" s="37" t="s">
        <v>3146</v>
      </c>
      <c r="F90" s="38">
        <v>8527010</v>
      </c>
      <c r="G90" s="25">
        <v>49.43</v>
      </c>
      <c r="H90" s="26">
        <f t="shared" si="23"/>
        <v>1.9772000000000001E-2</v>
      </c>
      <c r="BE90" s="31"/>
      <c r="BF90" s="32">
        <v>1</v>
      </c>
      <c r="BG90" s="31"/>
      <c r="BH90" s="31"/>
      <c r="BI90" s="24" t="e">
        <f>BF90*#REF!</f>
        <v>#REF!</v>
      </c>
      <c r="BJ90" s="25"/>
      <c r="BK90" s="26">
        <f t="shared" si="22"/>
        <v>0</v>
      </c>
      <c r="BL90" s="25" t="e">
        <f t="shared" si="12"/>
        <v>#REF!</v>
      </c>
      <c r="BM90" s="32">
        <v>1000</v>
      </c>
      <c r="BN90" s="24" t="e">
        <f t="shared" si="13"/>
        <v>#VALUE!</v>
      </c>
      <c r="BO90" s="25"/>
      <c r="BP90" s="35" t="e">
        <f t="shared" si="14"/>
        <v>#VALUE!</v>
      </c>
      <c r="BQ90" s="25" t="e">
        <f t="shared" si="15"/>
        <v>#VALUE!</v>
      </c>
      <c r="BR90" s="15"/>
      <c r="BS90" s="24" t="e">
        <f t="shared" si="16"/>
        <v>#VALUE!</v>
      </c>
      <c r="BT90" s="25"/>
      <c r="BU90" s="35" t="e">
        <f t="shared" si="17"/>
        <v>#VALUE!</v>
      </c>
      <c r="BV90" s="25" t="e">
        <f t="shared" si="18"/>
        <v>#VALUE!</v>
      </c>
      <c r="BW90" s="15"/>
      <c r="BX90" s="24">
        <f t="shared" si="19"/>
        <v>0</v>
      </c>
      <c r="BY90" s="25"/>
      <c r="BZ90" s="58">
        <f t="shared" si="21"/>
        <v>0</v>
      </c>
      <c r="CA90" s="25">
        <f t="shared" si="20"/>
        <v>0</v>
      </c>
    </row>
    <row r="91" spans="1:79" ht="39.6" x14ac:dyDescent="0.25">
      <c r="A91" s="3" t="s">
        <v>6688</v>
      </c>
      <c r="B91" s="30" t="s">
        <v>2722</v>
      </c>
      <c r="C91" s="5" t="s">
        <v>2962</v>
      </c>
      <c r="D91" s="36">
        <v>500</v>
      </c>
      <c r="E91" s="37" t="s">
        <v>2963</v>
      </c>
      <c r="F91" s="38">
        <v>7332109</v>
      </c>
      <c r="G91" s="25">
        <v>19.559999999999999</v>
      </c>
      <c r="H91" s="26">
        <f t="shared" si="23"/>
        <v>3.9119999999999995E-2</v>
      </c>
      <c r="BE91" s="31"/>
      <c r="BF91" s="32">
        <v>1</v>
      </c>
      <c r="BG91" s="31"/>
      <c r="BH91" s="31"/>
      <c r="BI91" s="24" t="e">
        <f>BF91*#REF!</f>
        <v>#REF!</v>
      </c>
      <c r="BJ91" s="25"/>
      <c r="BK91" s="26">
        <f t="shared" si="22"/>
        <v>0</v>
      </c>
      <c r="BL91" s="25" t="e">
        <f t="shared" si="12"/>
        <v>#REF!</v>
      </c>
      <c r="BM91" s="32">
        <v>1000</v>
      </c>
      <c r="BN91" s="24" t="e">
        <f t="shared" si="13"/>
        <v>#VALUE!</v>
      </c>
      <c r="BO91" s="25"/>
      <c r="BP91" s="35" t="e">
        <f t="shared" si="14"/>
        <v>#VALUE!</v>
      </c>
      <c r="BQ91" s="25" t="e">
        <f t="shared" si="15"/>
        <v>#VALUE!</v>
      </c>
      <c r="BR91" s="15"/>
      <c r="BS91" s="24" t="e">
        <f t="shared" si="16"/>
        <v>#VALUE!</v>
      </c>
      <c r="BT91" s="25"/>
      <c r="BU91" s="35" t="e">
        <f t="shared" si="17"/>
        <v>#VALUE!</v>
      </c>
      <c r="BV91" s="25" t="e">
        <f t="shared" si="18"/>
        <v>#VALUE!</v>
      </c>
      <c r="BW91" s="15"/>
      <c r="BX91" s="24">
        <f t="shared" si="19"/>
        <v>0</v>
      </c>
      <c r="BY91" s="25"/>
      <c r="BZ91" s="58">
        <f t="shared" si="21"/>
        <v>0</v>
      </c>
      <c r="CA91" s="25">
        <f t="shared" si="20"/>
        <v>0</v>
      </c>
    </row>
    <row r="92" spans="1:79" x14ac:dyDescent="0.25">
      <c r="A92" s="3" t="s">
        <v>6689</v>
      </c>
      <c r="B92" s="3" t="s">
        <v>1356</v>
      </c>
      <c r="C92" s="5" t="s">
        <v>3029</v>
      </c>
      <c r="D92" s="36">
        <v>1000</v>
      </c>
      <c r="E92" s="37" t="s">
        <v>3019</v>
      </c>
      <c r="F92" s="38">
        <v>7294507</v>
      </c>
      <c r="G92" s="25">
        <v>25.51</v>
      </c>
      <c r="H92" s="26">
        <f t="shared" si="23"/>
        <v>2.5510000000000001E-2</v>
      </c>
      <c r="BE92" s="31"/>
      <c r="BF92" s="32">
        <v>1</v>
      </c>
      <c r="BG92" s="31"/>
      <c r="BH92" s="31"/>
      <c r="BI92" s="24" t="e">
        <f>BF92*#REF!</f>
        <v>#REF!</v>
      </c>
      <c r="BJ92" s="25"/>
      <c r="BK92" s="26">
        <f t="shared" si="22"/>
        <v>0</v>
      </c>
      <c r="BL92" s="25" t="e">
        <f t="shared" si="12"/>
        <v>#REF!</v>
      </c>
      <c r="BM92" s="32">
        <v>1000</v>
      </c>
      <c r="BN92" s="24" t="e">
        <f t="shared" si="13"/>
        <v>#VALUE!</v>
      </c>
      <c r="BO92" s="25"/>
      <c r="BP92" s="35" t="e">
        <f t="shared" si="14"/>
        <v>#VALUE!</v>
      </c>
      <c r="BQ92" s="25" t="e">
        <f t="shared" si="15"/>
        <v>#VALUE!</v>
      </c>
      <c r="BR92" s="15"/>
      <c r="BS92" s="24" t="e">
        <f t="shared" si="16"/>
        <v>#VALUE!</v>
      </c>
      <c r="BT92" s="25"/>
      <c r="BU92" s="35" t="e">
        <f t="shared" si="17"/>
        <v>#VALUE!</v>
      </c>
      <c r="BV92" s="25" t="e">
        <f t="shared" si="18"/>
        <v>#VALUE!</v>
      </c>
      <c r="BW92" s="15"/>
      <c r="BX92" s="24">
        <f t="shared" si="19"/>
        <v>0</v>
      </c>
      <c r="BY92" s="25"/>
      <c r="BZ92" s="58">
        <f t="shared" si="21"/>
        <v>0</v>
      </c>
      <c r="CA92" s="25">
        <f t="shared" si="20"/>
        <v>0</v>
      </c>
    </row>
    <row r="93" spans="1:79" x14ac:dyDescent="0.25">
      <c r="A93" s="3" t="s">
        <v>6690</v>
      </c>
      <c r="B93" s="3" t="s">
        <v>1357</v>
      </c>
      <c r="C93" s="5" t="s">
        <v>3032</v>
      </c>
      <c r="D93" s="36">
        <v>1000</v>
      </c>
      <c r="E93" s="37" t="s">
        <v>3021</v>
      </c>
      <c r="F93" s="38">
        <v>7304041</v>
      </c>
      <c r="G93" s="25">
        <v>33.880000000000003</v>
      </c>
      <c r="H93" s="26">
        <f t="shared" si="23"/>
        <v>3.388E-2</v>
      </c>
      <c r="BE93" s="15"/>
      <c r="BF93" s="3">
        <v>1</v>
      </c>
      <c r="BG93" s="3"/>
      <c r="BH93" s="23">
        <v>0</v>
      </c>
      <c r="BI93" s="24" t="e">
        <f>BF93*#REF!</f>
        <v>#REF!</v>
      </c>
      <c r="BJ93" s="25"/>
      <c r="BK93" s="26">
        <f t="shared" si="22"/>
        <v>0</v>
      </c>
      <c r="BL93" s="25" t="e">
        <f t="shared" si="12"/>
        <v>#REF!</v>
      </c>
      <c r="BM93" s="24">
        <v>111.80000000000001</v>
      </c>
      <c r="BN93" s="24" t="e">
        <f t="shared" si="13"/>
        <v>#VALUE!</v>
      </c>
      <c r="BO93" s="25"/>
      <c r="BP93" s="35" t="e">
        <f t="shared" si="14"/>
        <v>#VALUE!</v>
      </c>
      <c r="BQ93" s="25" t="e">
        <f t="shared" si="15"/>
        <v>#VALUE!</v>
      </c>
      <c r="BR93" s="24">
        <v>5.2</v>
      </c>
      <c r="BS93" s="24" t="e">
        <f t="shared" si="16"/>
        <v>#VALUE!</v>
      </c>
      <c r="BT93" s="25"/>
      <c r="BU93" s="35" t="e">
        <f t="shared" si="17"/>
        <v>#VALUE!</v>
      </c>
      <c r="BV93" s="25" t="e">
        <f t="shared" si="18"/>
        <v>#VALUE!</v>
      </c>
      <c r="BW93" s="23">
        <v>0</v>
      </c>
      <c r="BX93" s="24">
        <f t="shared" si="19"/>
        <v>0</v>
      </c>
      <c r="BY93" s="25"/>
      <c r="BZ93" s="58">
        <f t="shared" si="21"/>
        <v>0</v>
      </c>
      <c r="CA93" s="25">
        <f t="shared" si="20"/>
        <v>0</v>
      </c>
    </row>
    <row r="94" spans="1:79" ht="26.4" x14ac:dyDescent="0.25">
      <c r="A94" s="3" t="s">
        <v>6691</v>
      </c>
      <c r="B94" s="3" t="s">
        <v>1358</v>
      </c>
      <c r="C94" s="5" t="s">
        <v>3034</v>
      </c>
      <c r="D94" s="36">
        <v>1000</v>
      </c>
      <c r="E94" s="37" t="s">
        <v>3019</v>
      </c>
      <c r="F94" s="38">
        <v>7304058</v>
      </c>
      <c r="G94" s="25">
        <v>37.33</v>
      </c>
      <c r="H94" s="26">
        <f t="shared" si="23"/>
        <v>3.7329999999999995E-2</v>
      </c>
      <c r="BE94" s="39" t="s">
        <v>3582</v>
      </c>
      <c r="BF94" s="39">
        <f>12</f>
        <v>12</v>
      </c>
      <c r="BG94" s="39" t="s">
        <v>3583</v>
      </c>
      <c r="BH94" s="24">
        <v>236.59999999999997</v>
      </c>
      <c r="BI94" s="24" t="e">
        <f>BF94*#REF!</f>
        <v>#REF!</v>
      </c>
      <c r="BJ94" s="25"/>
      <c r="BK94" s="26">
        <f t="shared" si="22"/>
        <v>0</v>
      </c>
      <c r="BL94" s="25" t="e">
        <f t="shared" si="12"/>
        <v>#REF!</v>
      </c>
      <c r="BM94" s="24">
        <v>52.000000000000007</v>
      </c>
      <c r="BN94" s="24" t="e">
        <f t="shared" si="13"/>
        <v>#VALUE!</v>
      </c>
      <c r="BO94" s="25"/>
      <c r="BP94" s="35" t="e">
        <f t="shared" si="14"/>
        <v>#VALUE!</v>
      </c>
      <c r="BQ94" s="25" t="e">
        <f t="shared" si="15"/>
        <v>#VALUE!</v>
      </c>
      <c r="BR94" s="24">
        <v>106.6</v>
      </c>
      <c r="BS94" s="24" t="e">
        <f t="shared" si="16"/>
        <v>#VALUE!</v>
      </c>
      <c r="BT94" s="25"/>
      <c r="BU94" s="35" t="e">
        <f t="shared" si="17"/>
        <v>#VALUE!</v>
      </c>
      <c r="BV94" s="25" t="e">
        <f t="shared" si="18"/>
        <v>#VALUE!</v>
      </c>
      <c r="BW94" s="24">
        <v>54.6</v>
      </c>
      <c r="BX94" s="24">
        <f t="shared" si="19"/>
        <v>54600</v>
      </c>
      <c r="BY94" s="40">
        <v>21.316307999999999</v>
      </c>
      <c r="BZ94" s="58">
        <f t="shared" si="21"/>
        <v>1.776359</v>
      </c>
      <c r="CA94" s="25">
        <f t="shared" si="20"/>
        <v>96989.201400000005</v>
      </c>
    </row>
    <row r="95" spans="1:79" x14ac:dyDescent="0.25">
      <c r="A95" s="3" t="s">
        <v>6692</v>
      </c>
      <c r="B95" s="3" t="s">
        <v>699</v>
      </c>
      <c r="C95" s="5" t="s">
        <v>2957</v>
      </c>
      <c r="D95" s="36">
        <v>500</v>
      </c>
      <c r="E95" s="37" t="s">
        <v>2956</v>
      </c>
      <c r="F95" s="38">
        <v>7299662</v>
      </c>
      <c r="G95" s="25">
        <v>23.38</v>
      </c>
      <c r="H95" s="26">
        <f t="shared" si="23"/>
        <v>4.6759999999999996E-2</v>
      </c>
      <c r="BE95" s="31"/>
      <c r="BF95" s="32">
        <v>1</v>
      </c>
      <c r="BG95" s="31"/>
      <c r="BH95" s="31"/>
      <c r="BI95" s="24" t="e">
        <f>BF95*#REF!</f>
        <v>#REF!</v>
      </c>
      <c r="BJ95" s="25"/>
      <c r="BK95" s="26">
        <f t="shared" si="22"/>
        <v>0</v>
      </c>
      <c r="BL95" s="25" t="e">
        <f t="shared" si="12"/>
        <v>#REF!</v>
      </c>
      <c r="BM95" s="32">
        <v>1000</v>
      </c>
      <c r="BN95" s="24" t="e">
        <f t="shared" si="13"/>
        <v>#VALUE!</v>
      </c>
      <c r="BO95" s="25"/>
      <c r="BP95" s="35" t="e">
        <f t="shared" si="14"/>
        <v>#VALUE!</v>
      </c>
      <c r="BQ95" s="25" t="e">
        <f t="shared" si="15"/>
        <v>#VALUE!</v>
      </c>
      <c r="BR95" s="15"/>
      <c r="BS95" s="24" t="e">
        <f t="shared" si="16"/>
        <v>#VALUE!</v>
      </c>
      <c r="BT95" s="25"/>
      <c r="BU95" s="35" t="e">
        <f t="shared" si="17"/>
        <v>#VALUE!</v>
      </c>
      <c r="BV95" s="25" t="e">
        <f t="shared" si="18"/>
        <v>#VALUE!</v>
      </c>
      <c r="BW95" s="15"/>
      <c r="BX95" s="24">
        <f t="shared" si="19"/>
        <v>0</v>
      </c>
      <c r="BY95" s="25"/>
      <c r="BZ95" s="58">
        <f t="shared" si="21"/>
        <v>0</v>
      </c>
      <c r="CA95" s="25">
        <f t="shared" si="20"/>
        <v>0</v>
      </c>
    </row>
    <row r="96" spans="1:79" x14ac:dyDescent="0.25">
      <c r="A96" s="3" t="s">
        <v>6693</v>
      </c>
      <c r="B96" s="3" t="s">
        <v>746</v>
      </c>
      <c r="C96" s="5" t="s">
        <v>3040</v>
      </c>
      <c r="D96" s="36">
        <v>1000</v>
      </c>
      <c r="E96" s="37" t="s">
        <v>3021</v>
      </c>
      <c r="F96" s="38">
        <v>9397676</v>
      </c>
      <c r="G96" s="25">
        <v>16.04</v>
      </c>
      <c r="H96" s="26">
        <f t="shared" si="23"/>
        <v>1.6039999999999999E-2</v>
      </c>
      <c r="BE96" s="41" t="s">
        <v>3584</v>
      </c>
      <c r="BF96" s="39">
        <f>40*25</f>
        <v>1000</v>
      </c>
      <c r="BG96" s="39" t="s">
        <v>3585</v>
      </c>
      <c r="BH96" s="24">
        <v>1058.2000000000003</v>
      </c>
      <c r="BI96" s="24" t="e">
        <f>BF96*#REF!</f>
        <v>#REF!</v>
      </c>
      <c r="BJ96" s="25"/>
      <c r="BK96" s="26">
        <f t="shared" si="22"/>
        <v>0</v>
      </c>
      <c r="BL96" s="25" t="e">
        <f t="shared" si="12"/>
        <v>#REF!</v>
      </c>
      <c r="BM96" s="24">
        <v>941.2</v>
      </c>
      <c r="BN96" s="24" t="e">
        <f t="shared" si="13"/>
        <v>#VALUE!</v>
      </c>
      <c r="BO96" s="25"/>
      <c r="BP96" s="35" t="e">
        <f t="shared" si="14"/>
        <v>#VALUE!</v>
      </c>
      <c r="BQ96" s="25" t="e">
        <f t="shared" si="15"/>
        <v>#VALUE!</v>
      </c>
      <c r="BR96" s="24">
        <v>709.80000000000007</v>
      </c>
      <c r="BS96" s="24" t="e">
        <f t="shared" si="16"/>
        <v>#VALUE!</v>
      </c>
      <c r="BT96" s="25"/>
      <c r="BU96" s="35" t="e">
        <f t="shared" si="17"/>
        <v>#VALUE!</v>
      </c>
      <c r="BV96" s="25" t="e">
        <f t="shared" si="18"/>
        <v>#VALUE!</v>
      </c>
      <c r="BW96" s="24">
        <v>153.4</v>
      </c>
      <c r="BX96" s="24">
        <f t="shared" si="19"/>
        <v>153400</v>
      </c>
      <c r="BY96" s="40">
        <v>21.226400000000002</v>
      </c>
      <c r="BZ96" s="58">
        <f t="shared" si="21"/>
        <v>2.1226400000000003E-2</v>
      </c>
      <c r="CA96" s="25">
        <f t="shared" si="20"/>
        <v>3256.1297600000003</v>
      </c>
    </row>
    <row r="97" spans="1:79" x14ac:dyDescent="0.25">
      <c r="A97" s="3" t="s">
        <v>6694</v>
      </c>
      <c r="B97" s="3" t="s">
        <v>1359</v>
      </c>
      <c r="C97" s="5" t="s">
        <v>3045</v>
      </c>
      <c r="D97" s="36">
        <v>1000</v>
      </c>
      <c r="E97" s="37" t="s">
        <v>3019</v>
      </c>
      <c r="F97" s="38">
        <v>7291503</v>
      </c>
      <c r="G97" s="25">
        <v>15.75</v>
      </c>
      <c r="H97" s="26">
        <f t="shared" si="23"/>
        <v>1.575E-2</v>
      </c>
      <c r="BE97" s="15"/>
      <c r="BF97" s="3">
        <v>1</v>
      </c>
      <c r="BG97" s="3"/>
      <c r="BH97" s="24">
        <v>106.6</v>
      </c>
      <c r="BI97" s="24" t="e">
        <f>BF97*#REF!</f>
        <v>#REF!</v>
      </c>
      <c r="BJ97" s="25"/>
      <c r="BK97" s="26">
        <f t="shared" si="22"/>
        <v>0</v>
      </c>
      <c r="BL97" s="25" t="e">
        <f t="shared" si="12"/>
        <v>#REF!</v>
      </c>
      <c r="BM97" s="24">
        <v>57.20000000000001</v>
      </c>
      <c r="BN97" s="24" t="e">
        <f t="shared" si="13"/>
        <v>#VALUE!</v>
      </c>
      <c r="BO97" s="25"/>
      <c r="BP97" s="35" t="e">
        <f t="shared" si="14"/>
        <v>#VALUE!</v>
      </c>
      <c r="BQ97" s="25" t="e">
        <f t="shared" si="15"/>
        <v>#VALUE!</v>
      </c>
      <c r="BR97" s="24">
        <v>15.600000000000001</v>
      </c>
      <c r="BS97" s="24" t="e">
        <f t="shared" si="16"/>
        <v>#VALUE!</v>
      </c>
      <c r="BT97" s="25"/>
      <c r="BU97" s="35" t="e">
        <f t="shared" si="17"/>
        <v>#VALUE!</v>
      </c>
      <c r="BV97" s="25" t="e">
        <f t="shared" si="18"/>
        <v>#VALUE!</v>
      </c>
      <c r="BW97" s="23">
        <v>0</v>
      </c>
      <c r="BX97" s="24">
        <f t="shared" si="19"/>
        <v>0</v>
      </c>
      <c r="BY97" s="25"/>
      <c r="BZ97" s="58">
        <f t="shared" si="21"/>
        <v>0</v>
      </c>
      <c r="CA97" s="25">
        <f t="shared" si="20"/>
        <v>0</v>
      </c>
    </row>
    <row r="98" spans="1:79" x14ac:dyDescent="0.25">
      <c r="A98" s="3" t="s">
        <v>6695</v>
      </c>
      <c r="B98" s="3" t="s">
        <v>1360</v>
      </c>
      <c r="C98" s="5" t="s">
        <v>3050</v>
      </c>
      <c r="D98" s="36">
        <v>1000</v>
      </c>
      <c r="E98" s="37" t="s">
        <v>3019</v>
      </c>
      <c r="F98" s="38">
        <v>7293004</v>
      </c>
      <c r="G98" s="25">
        <v>18.420000000000002</v>
      </c>
      <c r="H98" s="26">
        <f t="shared" si="23"/>
        <v>1.8420000000000002E-2</v>
      </c>
      <c r="BE98" s="41" t="s">
        <v>3586</v>
      </c>
      <c r="BF98" s="39">
        <f>40*25</f>
        <v>1000</v>
      </c>
      <c r="BG98" s="39" t="s">
        <v>3585</v>
      </c>
      <c r="BH98" s="24">
        <v>546</v>
      </c>
      <c r="BI98" s="24" t="e">
        <f>BF98*#REF!</f>
        <v>#REF!</v>
      </c>
      <c r="BJ98" s="25"/>
      <c r="BK98" s="26">
        <f t="shared" si="22"/>
        <v>0</v>
      </c>
      <c r="BL98" s="25" t="e">
        <f t="shared" si="12"/>
        <v>#REF!</v>
      </c>
      <c r="BM98" s="24">
        <v>470.59999999999997</v>
      </c>
      <c r="BN98" s="24" t="e">
        <f t="shared" si="13"/>
        <v>#VALUE!</v>
      </c>
      <c r="BO98" s="25"/>
      <c r="BP98" s="35" t="e">
        <f t="shared" si="14"/>
        <v>#VALUE!</v>
      </c>
      <c r="BQ98" s="25" t="e">
        <f t="shared" si="15"/>
        <v>#VALUE!</v>
      </c>
      <c r="BR98" s="24">
        <v>340.6</v>
      </c>
      <c r="BS98" s="24" t="e">
        <f t="shared" si="16"/>
        <v>#VALUE!</v>
      </c>
      <c r="BT98" s="25"/>
      <c r="BU98" s="35" t="e">
        <f t="shared" si="17"/>
        <v>#VALUE!</v>
      </c>
      <c r="BV98" s="25" t="e">
        <f t="shared" si="18"/>
        <v>#VALUE!</v>
      </c>
      <c r="BW98" s="24">
        <v>26</v>
      </c>
      <c r="BX98" s="24">
        <f t="shared" si="19"/>
        <v>26000</v>
      </c>
      <c r="BY98" s="40">
        <v>32.772629999999999</v>
      </c>
      <c r="BZ98" s="58">
        <f t="shared" si="21"/>
        <v>3.2772629999999997E-2</v>
      </c>
      <c r="CA98" s="25">
        <f t="shared" si="20"/>
        <v>852.08837999999992</v>
      </c>
    </row>
    <row r="99" spans="1:79" x14ac:dyDescent="0.25">
      <c r="A99" s="3" t="s">
        <v>6696</v>
      </c>
      <c r="B99" s="3" t="s">
        <v>1361</v>
      </c>
      <c r="C99" s="5" t="s">
        <v>3005</v>
      </c>
      <c r="D99" s="36">
        <v>855</v>
      </c>
      <c r="E99" s="37" t="s">
        <v>3006</v>
      </c>
      <c r="F99" s="38">
        <v>7658004</v>
      </c>
      <c r="G99" s="25">
        <v>21.31</v>
      </c>
      <c r="H99" s="26">
        <f t="shared" si="23"/>
        <v>2.4923976608187133E-2</v>
      </c>
      <c r="BE99" s="15"/>
      <c r="BF99" s="3">
        <v>1</v>
      </c>
      <c r="BG99" s="3"/>
      <c r="BH99" s="24">
        <v>2.6</v>
      </c>
      <c r="BI99" s="24" t="e">
        <f>BF99*#REF!</f>
        <v>#REF!</v>
      </c>
      <c r="BJ99" s="25"/>
      <c r="BK99" s="26">
        <f t="shared" si="22"/>
        <v>0</v>
      </c>
      <c r="BL99" s="25" t="e">
        <f t="shared" si="12"/>
        <v>#REF!</v>
      </c>
      <c r="BM99" s="24">
        <v>70.2</v>
      </c>
      <c r="BN99" s="24" t="e">
        <f t="shared" si="13"/>
        <v>#VALUE!</v>
      </c>
      <c r="BO99" s="25"/>
      <c r="BP99" s="35" t="e">
        <f t="shared" si="14"/>
        <v>#VALUE!</v>
      </c>
      <c r="BQ99" s="25" t="e">
        <f t="shared" si="15"/>
        <v>#VALUE!</v>
      </c>
      <c r="BR99" s="24">
        <v>39</v>
      </c>
      <c r="BS99" s="24" t="e">
        <f t="shared" si="16"/>
        <v>#VALUE!</v>
      </c>
      <c r="BT99" s="25"/>
      <c r="BU99" s="35" t="e">
        <f t="shared" si="17"/>
        <v>#VALUE!</v>
      </c>
      <c r="BV99" s="25" t="e">
        <f t="shared" si="18"/>
        <v>#VALUE!</v>
      </c>
      <c r="BW99" s="23">
        <v>0</v>
      </c>
      <c r="BX99" s="24">
        <f t="shared" si="19"/>
        <v>0</v>
      </c>
      <c r="BY99" s="25"/>
      <c r="BZ99" s="58">
        <f t="shared" si="21"/>
        <v>0</v>
      </c>
      <c r="CA99" s="25">
        <f t="shared" si="20"/>
        <v>0</v>
      </c>
    </row>
    <row r="100" spans="1:79" x14ac:dyDescent="0.25">
      <c r="A100" s="3" t="s">
        <v>6697</v>
      </c>
      <c r="B100" s="3" t="s">
        <v>1362</v>
      </c>
      <c r="C100" s="5" t="s">
        <v>3033</v>
      </c>
      <c r="D100" s="36">
        <v>1000</v>
      </c>
      <c r="E100" s="37" t="s">
        <v>3021</v>
      </c>
      <c r="F100" s="38">
        <v>7251267</v>
      </c>
      <c r="G100" s="25">
        <v>30.04</v>
      </c>
      <c r="H100" s="26">
        <f t="shared" si="23"/>
        <v>3.0040000000000001E-2</v>
      </c>
      <c r="BE100" s="15"/>
      <c r="BF100" s="3">
        <v>1</v>
      </c>
      <c r="BG100" s="3"/>
      <c r="BH100" s="24">
        <v>44.2</v>
      </c>
      <c r="BI100" s="24" t="e">
        <f>BF100*#REF!</f>
        <v>#REF!</v>
      </c>
      <c r="BJ100" s="25"/>
      <c r="BK100" s="26">
        <f t="shared" si="22"/>
        <v>0</v>
      </c>
      <c r="BL100" s="25" t="e">
        <f t="shared" si="12"/>
        <v>#REF!</v>
      </c>
      <c r="BM100" s="24">
        <v>7.8000000000000007</v>
      </c>
      <c r="BN100" s="24" t="e">
        <f t="shared" si="13"/>
        <v>#VALUE!</v>
      </c>
      <c r="BO100" s="25"/>
      <c r="BP100" s="35" t="e">
        <f t="shared" si="14"/>
        <v>#VALUE!</v>
      </c>
      <c r="BQ100" s="25" t="e">
        <f t="shared" si="15"/>
        <v>#VALUE!</v>
      </c>
      <c r="BR100" s="24">
        <v>67.599999999999994</v>
      </c>
      <c r="BS100" s="24" t="e">
        <f t="shared" si="16"/>
        <v>#VALUE!</v>
      </c>
      <c r="BT100" s="25"/>
      <c r="BU100" s="35" t="e">
        <f t="shared" si="17"/>
        <v>#VALUE!</v>
      </c>
      <c r="BV100" s="25" t="e">
        <f t="shared" si="18"/>
        <v>#VALUE!</v>
      </c>
      <c r="BW100" s="23">
        <v>0</v>
      </c>
      <c r="BX100" s="24">
        <f t="shared" si="19"/>
        <v>0</v>
      </c>
      <c r="BY100" s="25"/>
      <c r="BZ100" s="58">
        <f t="shared" si="21"/>
        <v>0</v>
      </c>
      <c r="CA100" s="25">
        <f t="shared" si="20"/>
        <v>0</v>
      </c>
    </row>
    <row r="101" spans="1:79" ht="26.4" x14ac:dyDescent="0.25">
      <c r="A101" s="3" t="s">
        <v>6698</v>
      </c>
      <c r="B101" s="3" t="s">
        <v>1363</v>
      </c>
      <c r="C101" s="5" t="s">
        <v>3035</v>
      </c>
      <c r="D101" s="36">
        <v>1000</v>
      </c>
      <c r="E101" s="37" t="s">
        <v>3021</v>
      </c>
      <c r="F101" s="38">
        <v>7251275</v>
      </c>
      <c r="G101" s="25">
        <v>43.36</v>
      </c>
      <c r="H101" s="26">
        <f t="shared" si="23"/>
        <v>4.3360000000000003E-2</v>
      </c>
      <c r="BE101" s="41" t="s">
        <v>3587</v>
      </c>
      <c r="BF101" s="39">
        <f>25*40</f>
        <v>1000</v>
      </c>
      <c r="BG101" s="39" t="s">
        <v>3556</v>
      </c>
      <c r="BH101" s="24">
        <v>852.80000000000007</v>
      </c>
      <c r="BI101" s="24" t="e">
        <f>BF101*#REF!</f>
        <v>#REF!</v>
      </c>
      <c r="BJ101" s="25"/>
      <c r="BK101" s="26">
        <f t="shared" si="22"/>
        <v>0</v>
      </c>
      <c r="BL101" s="25" t="e">
        <f t="shared" si="12"/>
        <v>#REF!</v>
      </c>
      <c r="BM101" s="24">
        <v>156</v>
      </c>
      <c r="BN101" s="24" t="e">
        <f t="shared" si="13"/>
        <v>#VALUE!</v>
      </c>
      <c r="BO101" s="25"/>
      <c r="BP101" s="35" t="e">
        <f t="shared" si="14"/>
        <v>#VALUE!</v>
      </c>
      <c r="BQ101" s="25" t="e">
        <f t="shared" si="15"/>
        <v>#VALUE!</v>
      </c>
      <c r="BR101" s="24">
        <v>322.40000000000009</v>
      </c>
      <c r="BS101" s="24" t="e">
        <f t="shared" si="16"/>
        <v>#VALUE!</v>
      </c>
      <c r="BT101" s="25"/>
      <c r="BU101" s="35" t="e">
        <f t="shared" si="17"/>
        <v>#VALUE!</v>
      </c>
      <c r="BV101" s="25" t="e">
        <f t="shared" si="18"/>
        <v>#VALUE!</v>
      </c>
      <c r="BW101" s="24">
        <v>291.2</v>
      </c>
      <c r="BX101" s="24">
        <f t="shared" si="19"/>
        <v>291200</v>
      </c>
      <c r="BY101" s="40">
        <v>13.619349999999999</v>
      </c>
      <c r="BZ101" s="58">
        <f t="shared" si="21"/>
        <v>1.3619349999999999E-2</v>
      </c>
      <c r="CA101" s="25">
        <f t="shared" si="20"/>
        <v>3965.9547199999997</v>
      </c>
    </row>
    <row r="102" spans="1:79" ht="26.4" x14ac:dyDescent="0.25">
      <c r="A102" s="3" t="s">
        <v>6699</v>
      </c>
      <c r="B102" s="3" t="s">
        <v>760</v>
      </c>
      <c r="C102" s="5" t="s">
        <v>3141</v>
      </c>
      <c r="D102" s="36">
        <v>2430</v>
      </c>
      <c r="E102" s="37" t="s">
        <v>3142</v>
      </c>
      <c r="F102" s="38">
        <v>6840001</v>
      </c>
      <c r="G102" s="25">
        <v>28.4</v>
      </c>
      <c r="H102" s="26">
        <f t="shared" si="23"/>
        <v>1.1687242798353909E-2</v>
      </c>
      <c r="BE102" s="39" t="s">
        <v>3588</v>
      </c>
      <c r="BF102" s="39">
        <f>40*25</f>
        <v>1000</v>
      </c>
      <c r="BG102" s="39" t="s">
        <v>3585</v>
      </c>
      <c r="BH102" s="24">
        <v>832</v>
      </c>
      <c r="BI102" s="24" t="e">
        <f>BF102*#REF!</f>
        <v>#REF!</v>
      </c>
      <c r="BJ102" s="25"/>
      <c r="BK102" s="26">
        <f t="shared" si="22"/>
        <v>0</v>
      </c>
      <c r="BL102" s="25" t="e">
        <f t="shared" si="12"/>
        <v>#REF!</v>
      </c>
      <c r="BM102" s="24">
        <v>335.40000000000003</v>
      </c>
      <c r="BN102" s="24" t="e">
        <f t="shared" si="13"/>
        <v>#VALUE!</v>
      </c>
      <c r="BO102" s="25"/>
      <c r="BP102" s="35" t="e">
        <f t="shared" si="14"/>
        <v>#VALUE!</v>
      </c>
      <c r="BQ102" s="25" t="e">
        <f t="shared" si="15"/>
        <v>#VALUE!</v>
      </c>
      <c r="BR102" s="24">
        <v>335.39999999999992</v>
      </c>
      <c r="BS102" s="24" t="e">
        <f t="shared" si="16"/>
        <v>#VALUE!</v>
      </c>
      <c r="BT102" s="25"/>
      <c r="BU102" s="35" t="e">
        <f t="shared" si="17"/>
        <v>#VALUE!</v>
      </c>
      <c r="BV102" s="25" t="e">
        <f t="shared" si="18"/>
        <v>#VALUE!</v>
      </c>
      <c r="BW102" s="24">
        <v>36.4</v>
      </c>
      <c r="BX102" s="24">
        <f t="shared" si="19"/>
        <v>88452</v>
      </c>
      <c r="BY102" s="40">
        <v>15.388104</v>
      </c>
      <c r="BZ102" s="58">
        <f t="shared" si="21"/>
        <v>1.5388104E-2</v>
      </c>
      <c r="CA102" s="25">
        <f t="shared" si="20"/>
        <v>1361.1085750079999</v>
      </c>
    </row>
    <row r="103" spans="1:79" ht="26.4" x14ac:dyDescent="0.25">
      <c r="A103" s="3" t="s">
        <v>6700</v>
      </c>
      <c r="B103" s="30" t="s">
        <v>2723</v>
      </c>
      <c r="C103" s="5" t="s">
        <v>3178</v>
      </c>
      <c r="D103" s="36">
        <v>5000</v>
      </c>
      <c r="E103" s="37" t="s">
        <v>3175</v>
      </c>
      <c r="F103" s="38">
        <v>7140501</v>
      </c>
      <c r="G103" s="25">
        <v>36.22</v>
      </c>
      <c r="H103" s="26">
        <f t="shared" si="23"/>
        <v>7.2439999999999996E-3</v>
      </c>
      <c r="BE103" s="31"/>
      <c r="BF103" s="32">
        <v>1</v>
      </c>
      <c r="BG103" s="31"/>
      <c r="BH103" s="31"/>
      <c r="BI103" s="24" t="e">
        <f>BF103*#REF!</f>
        <v>#REF!</v>
      </c>
      <c r="BJ103" s="25"/>
      <c r="BK103" s="26">
        <f t="shared" si="22"/>
        <v>0</v>
      </c>
      <c r="BL103" s="25" t="e">
        <f t="shared" si="12"/>
        <v>#REF!</v>
      </c>
      <c r="BM103" s="32">
        <v>1000</v>
      </c>
      <c r="BN103" s="24" t="e">
        <f t="shared" si="13"/>
        <v>#VALUE!</v>
      </c>
      <c r="BO103" s="25"/>
      <c r="BP103" s="35" t="e">
        <f t="shared" si="14"/>
        <v>#VALUE!</v>
      </c>
      <c r="BQ103" s="25" t="e">
        <f t="shared" si="15"/>
        <v>#VALUE!</v>
      </c>
      <c r="BR103" s="15"/>
      <c r="BS103" s="24" t="e">
        <f t="shared" si="16"/>
        <v>#VALUE!</v>
      </c>
      <c r="BT103" s="25"/>
      <c r="BU103" s="35" t="e">
        <f t="shared" si="17"/>
        <v>#VALUE!</v>
      </c>
      <c r="BV103" s="25" t="e">
        <f t="shared" si="18"/>
        <v>#VALUE!</v>
      </c>
      <c r="BW103" s="15"/>
      <c r="BX103" s="24">
        <f t="shared" si="19"/>
        <v>0</v>
      </c>
      <c r="BY103" s="25"/>
      <c r="BZ103" s="58">
        <f t="shared" si="21"/>
        <v>0</v>
      </c>
      <c r="CA103" s="25">
        <f t="shared" si="20"/>
        <v>0</v>
      </c>
    </row>
    <row r="104" spans="1:79" ht="39.6" x14ac:dyDescent="0.25">
      <c r="A104" s="3" t="s">
        <v>6701</v>
      </c>
      <c r="B104" s="3" t="s">
        <v>759</v>
      </c>
      <c r="C104" s="5" t="s">
        <v>3052</v>
      </c>
      <c r="D104" s="36">
        <v>1000</v>
      </c>
      <c r="E104" s="37" t="s">
        <v>3021</v>
      </c>
      <c r="F104" s="38">
        <v>7145667</v>
      </c>
      <c r="G104" s="25">
        <v>46.88</v>
      </c>
      <c r="H104" s="26">
        <f t="shared" si="23"/>
        <v>4.6880000000000005E-2</v>
      </c>
      <c r="BE104" s="39" t="s">
        <v>3589</v>
      </c>
      <c r="BF104" s="39">
        <f>15*57</f>
        <v>855</v>
      </c>
      <c r="BG104" s="39" t="s">
        <v>3590</v>
      </c>
      <c r="BH104" s="24">
        <v>88.399999999999991</v>
      </c>
      <c r="BI104" s="24" t="e">
        <f>BF104*#REF!</f>
        <v>#REF!</v>
      </c>
      <c r="BJ104" s="25"/>
      <c r="BK104" s="26">
        <f t="shared" si="22"/>
        <v>0</v>
      </c>
      <c r="BL104" s="25" t="e">
        <f t="shared" si="12"/>
        <v>#REF!</v>
      </c>
      <c r="BM104" s="24">
        <v>20.8</v>
      </c>
      <c r="BN104" s="24" t="e">
        <f t="shared" si="13"/>
        <v>#VALUE!</v>
      </c>
      <c r="BO104" s="25"/>
      <c r="BP104" s="35" t="e">
        <f t="shared" si="14"/>
        <v>#VALUE!</v>
      </c>
      <c r="BQ104" s="25" t="e">
        <f t="shared" si="15"/>
        <v>#VALUE!</v>
      </c>
      <c r="BR104" s="24">
        <v>49.400000000000006</v>
      </c>
      <c r="BS104" s="24" t="e">
        <f t="shared" si="16"/>
        <v>#VALUE!</v>
      </c>
      <c r="BT104" s="25"/>
      <c r="BU104" s="35" t="e">
        <f t="shared" si="17"/>
        <v>#VALUE!</v>
      </c>
      <c r="BV104" s="25" t="e">
        <f t="shared" si="18"/>
        <v>#VALUE!</v>
      </c>
      <c r="BW104" s="24">
        <v>70.2</v>
      </c>
      <c r="BX104" s="24">
        <f t="shared" si="19"/>
        <v>70200</v>
      </c>
      <c r="BY104" s="40">
        <v>21.150799999999997</v>
      </c>
      <c r="BZ104" s="58">
        <f t="shared" si="21"/>
        <v>2.4737777777777775E-2</v>
      </c>
      <c r="CA104" s="25">
        <f t="shared" si="20"/>
        <v>1736.5919999999999</v>
      </c>
    </row>
    <row r="105" spans="1:79" ht="39.6" x14ac:dyDescent="0.25">
      <c r="A105" s="3" t="s">
        <v>6702</v>
      </c>
      <c r="B105" s="30" t="s">
        <v>2724</v>
      </c>
      <c r="C105" s="5" t="s">
        <v>2937</v>
      </c>
      <c r="D105" s="36">
        <v>250</v>
      </c>
      <c r="E105" s="37" t="s">
        <v>2769</v>
      </c>
      <c r="F105" s="38">
        <v>7815421</v>
      </c>
      <c r="G105" s="25">
        <v>23.48</v>
      </c>
      <c r="H105" s="26">
        <f t="shared" si="23"/>
        <v>9.3920000000000003E-2</v>
      </c>
      <c r="BE105" s="39" t="s">
        <v>3592</v>
      </c>
      <c r="BF105" s="39">
        <f>12*80</f>
        <v>960</v>
      </c>
      <c r="BG105" s="39" t="s">
        <v>3593</v>
      </c>
      <c r="BH105" s="24">
        <v>13</v>
      </c>
      <c r="BI105" s="24" t="e">
        <f>BF105*#REF!</f>
        <v>#REF!</v>
      </c>
      <c r="BJ105" s="25"/>
      <c r="BK105" s="26">
        <f t="shared" si="22"/>
        <v>0</v>
      </c>
      <c r="BL105" s="25" t="e">
        <f t="shared" si="12"/>
        <v>#REF!</v>
      </c>
      <c r="BM105" s="24">
        <v>10.4</v>
      </c>
      <c r="BN105" s="24" t="e">
        <f t="shared" si="13"/>
        <v>#VALUE!</v>
      </c>
      <c r="BO105" s="25"/>
      <c r="BP105" s="35" t="e">
        <f t="shared" si="14"/>
        <v>#VALUE!</v>
      </c>
      <c r="BQ105" s="25" t="e">
        <f t="shared" si="15"/>
        <v>#VALUE!</v>
      </c>
      <c r="BR105" s="24">
        <v>26</v>
      </c>
      <c r="BS105" s="24" t="e">
        <f t="shared" si="16"/>
        <v>#VALUE!</v>
      </c>
      <c r="BT105" s="25"/>
      <c r="BU105" s="35" t="e">
        <f t="shared" si="17"/>
        <v>#VALUE!</v>
      </c>
      <c r="BV105" s="25" t="e">
        <f t="shared" si="18"/>
        <v>#VALUE!</v>
      </c>
      <c r="BW105" s="24">
        <v>2.6</v>
      </c>
      <c r="BX105" s="24">
        <f t="shared" si="19"/>
        <v>650</v>
      </c>
      <c r="BY105" s="40">
        <v>34.689599999999999</v>
      </c>
      <c r="BZ105" s="58">
        <f t="shared" si="21"/>
        <v>3.6135E-2</v>
      </c>
      <c r="CA105" s="25">
        <f t="shared" si="20"/>
        <v>23.487750000000002</v>
      </c>
    </row>
    <row r="106" spans="1:79" ht="26.4" x14ac:dyDescent="0.25">
      <c r="A106" s="3" t="s">
        <v>6703</v>
      </c>
      <c r="B106" s="3" t="s">
        <v>738</v>
      </c>
      <c r="C106" s="5" t="s">
        <v>2825</v>
      </c>
      <c r="D106" s="36">
        <v>4</v>
      </c>
      <c r="E106" s="37" t="s">
        <v>2768</v>
      </c>
      <c r="F106" s="38">
        <v>8501001</v>
      </c>
      <c r="G106" s="25">
        <v>17.600000000000001</v>
      </c>
      <c r="H106" s="26">
        <f t="shared" si="23"/>
        <v>4.4000000000000004</v>
      </c>
      <c r="BE106" s="31"/>
      <c r="BF106" s="32">
        <v>1</v>
      </c>
      <c r="BG106" s="31"/>
      <c r="BH106" s="31"/>
      <c r="BI106" s="24" t="e">
        <f>BF106*#REF!</f>
        <v>#REF!</v>
      </c>
      <c r="BJ106" s="25"/>
      <c r="BK106" s="26">
        <f t="shared" si="22"/>
        <v>0</v>
      </c>
      <c r="BL106" s="25" t="e">
        <f t="shared" ref="BL106:BL152" si="24">BK106*BI106</f>
        <v>#REF!</v>
      </c>
      <c r="BM106" s="32">
        <v>2000</v>
      </c>
      <c r="BN106" s="24" t="e">
        <f t="shared" ref="BN106:BN152" si="25">$E106*BM106</f>
        <v>#VALUE!</v>
      </c>
      <c r="BO106" s="25"/>
      <c r="BP106" s="35" t="e">
        <f t="shared" ref="BP106:BP152" si="26">BO106/$E106</f>
        <v>#VALUE!</v>
      </c>
      <c r="BQ106" s="25" t="e">
        <f t="shared" ref="BQ106:BQ152" si="27">BP106*BN106</f>
        <v>#VALUE!</v>
      </c>
      <c r="BR106" s="15"/>
      <c r="BS106" s="24" t="e">
        <f t="shared" ref="BS106:BS152" si="28">$E106*BR106</f>
        <v>#VALUE!</v>
      </c>
      <c r="BT106" s="25"/>
      <c r="BU106" s="35" t="e">
        <f t="shared" ref="BU106:BU152" si="29">BT106/$E106</f>
        <v>#VALUE!</v>
      </c>
      <c r="BV106" s="25" t="e">
        <f t="shared" ref="BV106:BV152" si="30">BU106*BS106</f>
        <v>#VALUE!</v>
      </c>
      <c r="BW106" s="15"/>
      <c r="BX106" s="24">
        <f t="shared" ref="BX106:BX152" si="31">$D106*BW106</f>
        <v>0</v>
      </c>
      <c r="BY106" s="25"/>
      <c r="BZ106" s="58">
        <f t="shared" ref="BZ106:BZ153" si="32">BY106/BF106</f>
        <v>0</v>
      </c>
      <c r="CA106" s="25">
        <f t="shared" ref="CA106:CA152" si="33">BZ106*BX106</f>
        <v>0</v>
      </c>
    </row>
    <row r="107" spans="1:79" ht="26.4" x14ac:dyDescent="0.25">
      <c r="A107" s="3" t="s">
        <v>6704</v>
      </c>
      <c r="B107" s="3" t="s">
        <v>1364</v>
      </c>
      <c r="C107" s="5" t="s">
        <v>2977</v>
      </c>
      <c r="D107" s="36">
        <v>500</v>
      </c>
      <c r="E107" s="37" t="s">
        <v>2963</v>
      </c>
      <c r="F107" s="38">
        <v>6976674</v>
      </c>
      <c r="G107" s="25">
        <v>4.32</v>
      </c>
      <c r="H107" s="26">
        <f t="shared" si="23"/>
        <v>8.6400000000000001E-3</v>
      </c>
      <c r="BE107" s="15"/>
      <c r="BF107" s="3">
        <v>1</v>
      </c>
      <c r="BG107" s="3"/>
      <c r="BH107" s="24">
        <v>70.199999999999989</v>
      </c>
      <c r="BI107" s="24" t="e">
        <f>BF107*#REF!</f>
        <v>#REF!</v>
      </c>
      <c r="BJ107" s="25"/>
      <c r="BK107" s="26">
        <f t="shared" si="22"/>
        <v>0</v>
      </c>
      <c r="BL107" s="25" t="e">
        <f t="shared" si="24"/>
        <v>#REF!</v>
      </c>
      <c r="BM107" s="24">
        <v>31.200000000000003</v>
      </c>
      <c r="BN107" s="24" t="e">
        <f t="shared" si="25"/>
        <v>#VALUE!</v>
      </c>
      <c r="BO107" s="25"/>
      <c r="BP107" s="35" t="e">
        <f t="shared" si="26"/>
        <v>#VALUE!</v>
      </c>
      <c r="BQ107" s="25" t="e">
        <f t="shared" si="27"/>
        <v>#VALUE!</v>
      </c>
      <c r="BR107" s="24">
        <v>72.8</v>
      </c>
      <c r="BS107" s="24" t="e">
        <f t="shared" si="28"/>
        <v>#VALUE!</v>
      </c>
      <c r="BT107" s="25"/>
      <c r="BU107" s="35" t="e">
        <f t="shared" si="29"/>
        <v>#VALUE!</v>
      </c>
      <c r="BV107" s="25" t="e">
        <f t="shared" si="30"/>
        <v>#VALUE!</v>
      </c>
      <c r="BW107" s="23">
        <v>0</v>
      </c>
      <c r="BX107" s="24">
        <f t="shared" si="31"/>
        <v>0</v>
      </c>
      <c r="BY107" s="25"/>
      <c r="BZ107" s="58">
        <f t="shared" si="32"/>
        <v>0</v>
      </c>
      <c r="CA107" s="25">
        <f t="shared" si="33"/>
        <v>0</v>
      </c>
    </row>
    <row r="108" spans="1:79" ht="26.4" x14ac:dyDescent="0.25">
      <c r="A108" s="3" t="s">
        <v>6705</v>
      </c>
      <c r="B108" s="3" t="s">
        <v>1365</v>
      </c>
      <c r="C108" s="5" t="s">
        <v>2821</v>
      </c>
      <c r="D108" s="36">
        <v>4</v>
      </c>
      <c r="E108" s="37" t="s">
        <v>2768</v>
      </c>
      <c r="F108" s="38">
        <v>8500030</v>
      </c>
      <c r="G108" s="25">
        <v>33.56</v>
      </c>
      <c r="H108" s="26">
        <f t="shared" si="23"/>
        <v>8.39</v>
      </c>
      <c r="BE108" s="41" t="s">
        <v>3594</v>
      </c>
      <c r="BF108" s="39">
        <v>4</v>
      </c>
      <c r="BG108" s="39" t="s">
        <v>3572</v>
      </c>
      <c r="BH108" s="24">
        <v>215.79999999999995</v>
      </c>
      <c r="BI108" s="24" t="e">
        <f>BF108*#REF!</f>
        <v>#REF!</v>
      </c>
      <c r="BJ108" s="25"/>
      <c r="BK108" s="26">
        <f t="shared" ref="BK108:BK154" si="34">BJ108/BF108</f>
        <v>0</v>
      </c>
      <c r="BL108" s="25" t="e">
        <f t="shared" si="24"/>
        <v>#REF!</v>
      </c>
      <c r="BM108" s="24">
        <v>20.8</v>
      </c>
      <c r="BN108" s="24" t="e">
        <f t="shared" si="25"/>
        <v>#VALUE!</v>
      </c>
      <c r="BO108" s="25"/>
      <c r="BP108" s="35" t="e">
        <f t="shared" si="26"/>
        <v>#VALUE!</v>
      </c>
      <c r="BQ108" s="25" t="e">
        <f t="shared" si="27"/>
        <v>#VALUE!</v>
      </c>
      <c r="BR108" s="24">
        <v>26</v>
      </c>
      <c r="BS108" s="24" t="e">
        <f t="shared" si="28"/>
        <v>#VALUE!</v>
      </c>
      <c r="BT108" s="25"/>
      <c r="BU108" s="35" t="e">
        <f t="shared" si="29"/>
        <v>#VALUE!</v>
      </c>
      <c r="BV108" s="25" t="e">
        <f t="shared" si="30"/>
        <v>#VALUE!</v>
      </c>
      <c r="BW108" s="24">
        <v>28.599999999999998</v>
      </c>
      <c r="BX108" s="24">
        <f t="shared" si="31"/>
        <v>114.39999999999999</v>
      </c>
      <c r="BY108" s="40">
        <v>21.410906999999998</v>
      </c>
      <c r="BZ108" s="58">
        <f t="shared" si="32"/>
        <v>5.3527267499999995</v>
      </c>
      <c r="CA108" s="25">
        <f t="shared" si="33"/>
        <v>612.35194019999994</v>
      </c>
    </row>
    <row r="109" spans="1:79" ht="26.4" x14ac:dyDescent="0.25">
      <c r="A109" s="3" t="s">
        <v>6706</v>
      </c>
      <c r="B109" s="3" t="s">
        <v>735</v>
      </c>
      <c r="C109" s="5" t="s">
        <v>2822</v>
      </c>
      <c r="D109" s="36">
        <v>4</v>
      </c>
      <c r="E109" s="37" t="s">
        <v>2768</v>
      </c>
      <c r="F109" s="38">
        <v>8500024</v>
      </c>
      <c r="G109" s="25">
        <v>20.8</v>
      </c>
      <c r="H109" s="26">
        <f t="shared" si="23"/>
        <v>5.2</v>
      </c>
      <c r="BE109" s="41" t="s">
        <v>3595</v>
      </c>
      <c r="BF109" s="39">
        <v>5</v>
      </c>
      <c r="BG109" s="39" t="s">
        <v>3596</v>
      </c>
      <c r="BH109" s="23"/>
      <c r="BI109" s="24" t="e">
        <f>BF109*#REF!</f>
        <v>#REF!</v>
      </c>
      <c r="BJ109" s="25"/>
      <c r="BK109" s="26">
        <f t="shared" si="34"/>
        <v>0</v>
      </c>
      <c r="BL109" s="25" t="e">
        <f t="shared" si="24"/>
        <v>#REF!</v>
      </c>
      <c r="BM109" s="24">
        <v>13</v>
      </c>
      <c r="BN109" s="24" t="e">
        <f t="shared" si="25"/>
        <v>#VALUE!</v>
      </c>
      <c r="BO109" s="25"/>
      <c r="BP109" s="35" t="e">
        <f t="shared" si="26"/>
        <v>#VALUE!</v>
      </c>
      <c r="BQ109" s="25" t="e">
        <f t="shared" si="27"/>
        <v>#VALUE!</v>
      </c>
      <c r="BR109" s="24">
        <v>59.8</v>
      </c>
      <c r="BS109" s="24" t="e">
        <f t="shared" si="28"/>
        <v>#VALUE!</v>
      </c>
      <c r="BT109" s="25"/>
      <c r="BU109" s="35" t="e">
        <f t="shared" si="29"/>
        <v>#VALUE!</v>
      </c>
      <c r="BV109" s="25" t="e">
        <f t="shared" si="30"/>
        <v>#VALUE!</v>
      </c>
      <c r="BW109" s="24">
        <v>23.4</v>
      </c>
      <c r="BX109" s="24">
        <f t="shared" si="31"/>
        <v>93.6</v>
      </c>
      <c r="BY109" s="40">
        <v>77.236549999999994</v>
      </c>
      <c r="BZ109" s="58">
        <f t="shared" si="32"/>
        <v>15.447309999999998</v>
      </c>
      <c r="CA109" s="25">
        <f t="shared" si="33"/>
        <v>1445.8682159999998</v>
      </c>
    </row>
    <row r="110" spans="1:79" ht="26.4" x14ac:dyDescent="0.25">
      <c r="A110" s="3" t="s">
        <v>6707</v>
      </c>
      <c r="B110" s="3" t="s">
        <v>1366</v>
      </c>
      <c r="C110" s="5" t="s">
        <v>2823</v>
      </c>
      <c r="D110" s="36">
        <v>4</v>
      </c>
      <c r="E110" s="37" t="s">
        <v>2768</v>
      </c>
      <c r="F110" s="38">
        <v>8501200</v>
      </c>
      <c r="G110" s="25">
        <v>23.02</v>
      </c>
      <c r="H110" s="26">
        <f t="shared" si="23"/>
        <v>5.7549999999999999</v>
      </c>
      <c r="BE110" s="41" t="s">
        <v>3597</v>
      </c>
      <c r="BF110" s="39">
        <v>10</v>
      </c>
      <c r="BG110" s="39" t="s">
        <v>3598</v>
      </c>
      <c r="BH110" s="24">
        <v>98.8</v>
      </c>
      <c r="BI110" s="24" t="e">
        <f>BF110*#REF!</f>
        <v>#REF!</v>
      </c>
      <c r="BJ110" s="25"/>
      <c r="BK110" s="26">
        <f t="shared" si="34"/>
        <v>0</v>
      </c>
      <c r="BL110" s="25" t="e">
        <f t="shared" si="24"/>
        <v>#REF!</v>
      </c>
      <c r="BM110" s="24">
        <v>23.4</v>
      </c>
      <c r="BN110" s="24" t="e">
        <f t="shared" si="25"/>
        <v>#VALUE!</v>
      </c>
      <c r="BO110" s="25"/>
      <c r="BP110" s="35" t="e">
        <f t="shared" si="26"/>
        <v>#VALUE!</v>
      </c>
      <c r="BQ110" s="25" t="e">
        <f t="shared" si="27"/>
        <v>#VALUE!</v>
      </c>
      <c r="BR110" s="24">
        <v>23.4</v>
      </c>
      <c r="BS110" s="24" t="e">
        <f t="shared" si="28"/>
        <v>#VALUE!</v>
      </c>
      <c r="BT110" s="25"/>
      <c r="BU110" s="35" t="e">
        <f t="shared" si="29"/>
        <v>#VALUE!</v>
      </c>
      <c r="BV110" s="25" t="e">
        <f t="shared" si="30"/>
        <v>#VALUE!</v>
      </c>
      <c r="BW110" s="24">
        <v>171.6</v>
      </c>
      <c r="BX110" s="24">
        <f t="shared" si="31"/>
        <v>686.4</v>
      </c>
      <c r="BY110" s="40">
        <v>59.843000000000004</v>
      </c>
      <c r="BZ110" s="58">
        <f t="shared" si="32"/>
        <v>5.9843000000000002</v>
      </c>
      <c r="CA110" s="25">
        <f t="shared" si="33"/>
        <v>4107.6235200000001</v>
      </c>
    </row>
    <row r="111" spans="1:79" ht="26.4" x14ac:dyDescent="0.25">
      <c r="A111" s="3" t="s">
        <v>6708</v>
      </c>
      <c r="B111" s="3" t="s">
        <v>734</v>
      </c>
      <c r="C111" s="5" t="s">
        <v>2802</v>
      </c>
      <c r="D111" s="36">
        <v>1</v>
      </c>
      <c r="E111" s="37" t="s">
        <v>2803</v>
      </c>
      <c r="F111" s="38">
        <v>8452872</v>
      </c>
      <c r="G111" s="25">
        <v>76.52</v>
      </c>
      <c r="H111" s="26">
        <f t="shared" si="23"/>
        <v>76.52</v>
      </c>
      <c r="BE111" s="3" t="s">
        <v>3600</v>
      </c>
      <c r="BF111" s="3">
        <v>2000</v>
      </c>
      <c r="BG111" s="45" t="s">
        <v>3599</v>
      </c>
      <c r="BH111" s="24">
        <v>826.80000000000018</v>
      </c>
      <c r="BI111" s="24" t="e">
        <f>BF111*#REF!</f>
        <v>#REF!</v>
      </c>
      <c r="BJ111" s="25"/>
      <c r="BK111" s="26">
        <f t="shared" si="34"/>
        <v>0</v>
      </c>
      <c r="BL111" s="25" t="e">
        <f t="shared" si="24"/>
        <v>#REF!</v>
      </c>
      <c r="BM111" s="24">
        <v>559.00000000000023</v>
      </c>
      <c r="BN111" s="24" t="e">
        <f t="shared" si="25"/>
        <v>#VALUE!</v>
      </c>
      <c r="BO111" s="25"/>
      <c r="BP111" s="35" t="e">
        <f t="shared" si="26"/>
        <v>#VALUE!</v>
      </c>
      <c r="BQ111" s="25" t="e">
        <f t="shared" si="27"/>
        <v>#VALUE!</v>
      </c>
      <c r="BR111" s="24">
        <v>488.79999999999995</v>
      </c>
      <c r="BS111" s="24" t="e">
        <f t="shared" si="28"/>
        <v>#VALUE!</v>
      </c>
      <c r="BT111" s="25"/>
      <c r="BU111" s="35" t="e">
        <f t="shared" si="29"/>
        <v>#VALUE!</v>
      </c>
      <c r="BV111" s="25" t="e">
        <f t="shared" si="30"/>
        <v>#VALUE!</v>
      </c>
      <c r="BW111" s="24">
        <v>0</v>
      </c>
      <c r="BX111" s="24">
        <f t="shared" si="31"/>
        <v>0</v>
      </c>
      <c r="BY111" s="25">
        <v>23.16</v>
      </c>
      <c r="BZ111" s="58">
        <f t="shared" si="32"/>
        <v>1.158E-2</v>
      </c>
      <c r="CA111" s="25">
        <f t="shared" si="33"/>
        <v>0</v>
      </c>
    </row>
    <row r="112" spans="1:79" ht="39.6" x14ac:dyDescent="0.25">
      <c r="A112" s="3" t="s">
        <v>6709</v>
      </c>
      <c r="B112" s="3" t="s">
        <v>1367</v>
      </c>
      <c r="C112" s="5" t="s">
        <v>2820</v>
      </c>
      <c r="D112" s="36">
        <v>4</v>
      </c>
      <c r="E112" s="37" t="s">
        <v>2768</v>
      </c>
      <c r="F112" s="38">
        <v>8460010</v>
      </c>
      <c r="G112" s="25">
        <v>50.77</v>
      </c>
      <c r="H112" s="26">
        <f t="shared" si="23"/>
        <v>12.692500000000001</v>
      </c>
      <c r="BE112" s="39" t="s">
        <v>3601</v>
      </c>
      <c r="BF112" s="39">
        <v>2000</v>
      </c>
      <c r="BG112" s="39" t="s">
        <v>3599</v>
      </c>
      <c r="BH112" s="24">
        <v>137.80000000000001</v>
      </c>
      <c r="BI112" s="24" t="e">
        <f>BF112*#REF!</f>
        <v>#REF!</v>
      </c>
      <c r="BJ112" s="25"/>
      <c r="BK112" s="26">
        <f t="shared" si="34"/>
        <v>0</v>
      </c>
      <c r="BL112" s="25" t="e">
        <f t="shared" si="24"/>
        <v>#REF!</v>
      </c>
      <c r="BM112" s="24">
        <v>36.400000000000006</v>
      </c>
      <c r="BN112" s="24" t="e">
        <f t="shared" si="25"/>
        <v>#VALUE!</v>
      </c>
      <c r="BO112" s="25"/>
      <c r="BP112" s="35" t="e">
        <f t="shared" si="26"/>
        <v>#VALUE!</v>
      </c>
      <c r="BQ112" s="25" t="e">
        <f t="shared" si="27"/>
        <v>#VALUE!</v>
      </c>
      <c r="BR112" s="24">
        <v>23.400000000000002</v>
      </c>
      <c r="BS112" s="24" t="e">
        <f t="shared" si="28"/>
        <v>#VALUE!</v>
      </c>
      <c r="BT112" s="25"/>
      <c r="BU112" s="35" t="e">
        <f t="shared" si="29"/>
        <v>#VALUE!</v>
      </c>
      <c r="BV112" s="25" t="e">
        <f t="shared" si="30"/>
        <v>#VALUE!</v>
      </c>
      <c r="BW112" s="24">
        <v>65</v>
      </c>
      <c r="BX112" s="24">
        <f t="shared" si="31"/>
        <v>260</v>
      </c>
      <c r="BY112" s="40">
        <v>13.454079999999999</v>
      </c>
      <c r="BZ112" s="58">
        <f t="shared" si="32"/>
        <v>6.7270400000000001E-3</v>
      </c>
      <c r="CA112" s="25">
        <f t="shared" si="33"/>
        <v>1.7490304000000001</v>
      </c>
    </row>
    <row r="113" spans="1:79" ht="26.4" x14ac:dyDescent="0.25">
      <c r="A113" s="3" t="s">
        <v>6710</v>
      </c>
      <c r="B113" s="3" t="s">
        <v>1368</v>
      </c>
      <c r="C113" s="5" t="s">
        <v>3054</v>
      </c>
      <c r="D113" s="36">
        <v>1000</v>
      </c>
      <c r="E113" s="37" t="s">
        <v>2773</v>
      </c>
      <c r="F113" s="38">
        <v>7354475</v>
      </c>
      <c r="G113" s="25">
        <v>42.63</v>
      </c>
      <c r="H113" s="26">
        <f t="shared" si="23"/>
        <v>4.2630000000000001E-2</v>
      </c>
      <c r="BE113" s="39" t="s">
        <v>3602</v>
      </c>
      <c r="BF113" s="39">
        <v>2000</v>
      </c>
      <c r="BG113" s="39" t="s">
        <v>3599</v>
      </c>
      <c r="BH113" s="24">
        <v>413.40000000000003</v>
      </c>
      <c r="BI113" s="24" t="e">
        <f>BF113*#REF!</f>
        <v>#REF!</v>
      </c>
      <c r="BJ113" s="25"/>
      <c r="BK113" s="26">
        <f t="shared" si="34"/>
        <v>0</v>
      </c>
      <c r="BL113" s="25" t="e">
        <f t="shared" si="24"/>
        <v>#REF!</v>
      </c>
      <c r="BM113" s="24">
        <v>364.00000000000006</v>
      </c>
      <c r="BN113" s="24" t="e">
        <f t="shared" si="25"/>
        <v>#VALUE!</v>
      </c>
      <c r="BO113" s="25"/>
      <c r="BP113" s="35" t="e">
        <f t="shared" si="26"/>
        <v>#VALUE!</v>
      </c>
      <c r="BQ113" s="25" t="e">
        <f t="shared" si="27"/>
        <v>#VALUE!</v>
      </c>
      <c r="BR113" s="24">
        <v>208</v>
      </c>
      <c r="BS113" s="24" t="e">
        <f t="shared" si="28"/>
        <v>#VALUE!</v>
      </c>
      <c r="BT113" s="25"/>
      <c r="BU113" s="35" t="e">
        <f t="shared" si="29"/>
        <v>#VALUE!</v>
      </c>
      <c r="BV113" s="25" t="e">
        <f t="shared" si="30"/>
        <v>#VALUE!</v>
      </c>
      <c r="BW113" s="24">
        <v>23.400000000000002</v>
      </c>
      <c r="BX113" s="24">
        <f t="shared" si="31"/>
        <v>23400.000000000004</v>
      </c>
      <c r="BY113" s="40">
        <v>22.535144999999996</v>
      </c>
      <c r="BZ113" s="58">
        <f t="shared" si="32"/>
        <v>1.1267572499999998E-2</v>
      </c>
      <c r="CA113" s="25">
        <f t="shared" si="33"/>
        <v>263.66119650000002</v>
      </c>
    </row>
    <row r="114" spans="1:79" ht="26.4" x14ac:dyDescent="0.25">
      <c r="A114" s="3" t="s">
        <v>6711</v>
      </c>
      <c r="B114" s="3" t="s">
        <v>668</v>
      </c>
      <c r="C114" s="5" t="s">
        <v>2780</v>
      </c>
      <c r="D114" s="36">
        <v>1</v>
      </c>
      <c r="E114" s="37" t="s">
        <v>2781</v>
      </c>
      <c r="F114" s="38">
        <v>41427</v>
      </c>
      <c r="G114" s="25">
        <v>8.14</v>
      </c>
      <c r="H114" s="26">
        <f t="shared" si="23"/>
        <v>8.14</v>
      </c>
      <c r="BE114" s="15"/>
      <c r="BF114" s="3">
        <v>1</v>
      </c>
      <c r="BG114" s="3"/>
      <c r="BH114" s="24">
        <v>65</v>
      </c>
      <c r="BI114" s="24" t="e">
        <f>BF114*#REF!</f>
        <v>#REF!</v>
      </c>
      <c r="BJ114" s="25"/>
      <c r="BK114" s="26">
        <f t="shared" si="34"/>
        <v>0</v>
      </c>
      <c r="BL114" s="25" t="e">
        <f t="shared" si="24"/>
        <v>#REF!</v>
      </c>
      <c r="BM114" s="24">
        <v>96.200000000000017</v>
      </c>
      <c r="BN114" s="24" t="e">
        <f t="shared" si="25"/>
        <v>#VALUE!</v>
      </c>
      <c r="BO114" s="25"/>
      <c r="BP114" s="35" t="e">
        <f t="shared" si="26"/>
        <v>#VALUE!</v>
      </c>
      <c r="BQ114" s="25" t="e">
        <f t="shared" si="27"/>
        <v>#VALUE!</v>
      </c>
      <c r="BR114" s="24">
        <v>39</v>
      </c>
      <c r="BS114" s="24" t="e">
        <f t="shared" si="28"/>
        <v>#VALUE!</v>
      </c>
      <c r="BT114" s="25"/>
      <c r="BU114" s="35" t="e">
        <f t="shared" si="29"/>
        <v>#VALUE!</v>
      </c>
      <c r="BV114" s="25" t="e">
        <f t="shared" si="30"/>
        <v>#VALUE!</v>
      </c>
      <c r="BW114" s="23">
        <v>0</v>
      </c>
      <c r="BX114" s="24">
        <f t="shared" si="31"/>
        <v>0</v>
      </c>
      <c r="BY114" s="25"/>
      <c r="BZ114" s="58">
        <f t="shared" si="32"/>
        <v>0</v>
      </c>
      <c r="CA114" s="25">
        <f t="shared" si="33"/>
        <v>0</v>
      </c>
    </row>
    <row r="115" spans="1:79" ht="26.4" x14ac:dyDescent="0.25">
      <c r="A115" s="3" t="s">
        <v>6712</v>
      </c>
      <c r="B115" s="3" t="s">
        <v>668</v>
      </c>
      <c r="C115" s="5" t="s">
        <v>2782</v>
      </c>
      <c r="D115" s="36">
        <v>1</v>
      </c>
      <c r="E115" s="37" t="s">
        <v>2775</v>
      </c>
      <c r="F115" s="38">
        <v>41428</v>
      </c>
      <c r="G115" s="25">
        <v>11.64</v>
      </c>
      <c r="H115" s="26">
        <f t="shared" si="23"/>
        <v>11.64</v>
      </c>
      <c r="BE115" s="15"/>
      <c r="BF115" s="3">
        <v>1</v>
      </c>
      <c r="BG115" s="3"/>
      <c r="BH115" s="24">
        <v>59.800000000000004</v>
      </c>
      <c r="BI115" s="24" t="e">
        <f>BF115*#REF!</f>
        <v>#REF!</v>
      </c>
      <c r="BJ115" s="25"/>
      <c r="BK115" s="26">
        <f t="shared" si="34"/>
        <v>0</v>
      </c>
      <c r="BL115" s="25" t="e">
        <f t="shared" si="24"/>
        <v>#REF!</v>
      </c>
      <c r="BM115" s="24">
        <v>83.2</v>
      </c>
      <c r="BN115" s="24" t="e">
        <f t="shared" si="25"/>
        <v>#VALUE!</v>
      </c>
      <c r="BO115" s="25"/>
      <c r="BP115" s="35" t="e">
        <f t="shared" si="26"/>
        <v>#VALUE!</v>
      </c>
      <c r="BQ115" s="25" t="e">
        <f t="shared" si="27"/>
        <v>#VALUE!</v>
      </c>
      <c r="BR115" s="24">
        <v>31.200000000000003</v>
      </c>
      <c r="BS115" s="24" t="e">
        <f t="shared" si="28"/>
        <v>#VALUE!</v>
      </c>
      <c r="BT115" s="25"/>
      <c r="BU115" s="35" t="e">
        <f t="shared" si="29"/>
        <v>#VALUE!</v>
      </c>
      <c r="BV115" s="25" t="e">
        <f t="shared" si="30"/>
        <v>#VALUE!</v>
      </c>
      <c r="BW115" s="23">
        <v>0</v>
      </c>
      <c r="BX115" s="24">
        <f t="shared" si="31"/>
        <v>0</v>
      </c>
      <c r="BY115" s="25"/>
      <c r="BZ115" s="58">
        <f t="shared" si="32"/>
        <v>0</v>
      </c>
      <c r="CA115" s="25">
        <f t="shared" si="33"/>
        <v>0</v>
      </c>
    </row>
    <row r="116" spans="1:79" ht="39.6" x14ac:dyDescent="0.25">
      <c r="A116" s="3" t="s">
        <v>6713</v>
      </c>
      <c r="B116" s="30" t="s">
        <v>2725</v>
      </c>
      <c r="C116" s="5" t="s">
        <v>2776</v>
      </c>
      <c r="D116" s="36">
        <v>3000</v>
      </c>
      <c r="E116" s="37" t="s">
        <v>2777</v>
      </c>
      <c r="F116" s="38">
        <v>41429</v>
      </c>
      <c r="G116" s="25">
        <v>20</v>
      </c>
      <c r="H116" s="26">
        <f t="shared" si="23"/>
        <v>6.6666666666666671E-3</v>
      </c>
      <c r="BE116" s="39" t="s">
        <v>3603</v>
      </c>
      <c r="BF116" s="39">
        <v>1</v>
      </c>
      <c r="BG116" s="39" t="s">
        <v>3604</v>
      </c>
      <c r="BH116" s="24">
        <v>1058.2000000000003</v>
      </c>
      <c r="BI116" s="24" t="e">
        <f>BF116*#REF!</f>
        <v>#REF!</v>
      </c>
      <c r="BJ116" s="25"/>
      <c r="BK116" s="26">
        <f t="shared" si="34"/>
        <v>0</v>
      </c>
      <c r="BL116" s="25" t="e">
        <f t="shared" si="24"/>
        <v>#REF!</v>
      </c>
      <c r="BM116" s="24">
        <v>439.40000000000003</v>
      </c>
      <c r="BN116" s="24" t="e">
        <f t="shared" si="25"/>
        <v>#VALUE!</v>
      </c>
      <c r="BO116" s="25"/>
      <c r="BP116" s="35" t="e">
        <f t="shared" si="26"/>
        <v>#VALUE!</v>
      </c>
      <c r="BQ116" s="25" t="e">
        <f t="shared" si="27"/>
        <v>#VALUE!</v>
      </c>
      <c r="BR116" s="24">
        <v>496.60000000000008</v>
      </c>
      <c r="BS116" s="24" t="e">
        <f t="shared" si="28"/>
        <v>#VALUE!</v>
      </c>
      <c r="BT116" s="25"/>
      <c r="BU116" s="35" t="e">
        <f t="shared" si="29"/>
        <v>#VALUE!</v>
      </c>
      <c r="BV116" s="25" t="e">
        <f t="shared" si="30"/>
        <v>#VALUE!</v>
      </c>
      <c r="BW116" s="24">
        <v>85.800000000000011</v>
      </c>
      <c r="BX116" s="24">
        <f t="shared" si="31"/>
        <v>257400.00000000003</v>
      </c>
      <c r="BY116" s="40">
        <v>21.616949999999996</v>
      </c>
      <c r="BZ116" s="58">
        <f t="shared" si="32"/>
        <v>21.616949999999996</v>
      </c>
      <c r="CA116" s="25">
        <f t="shared" si="33"/>
        <v>5564202.9299999997</v>
      </c>
    </row>
    <row r="117" spans="1:79" ht="26.4" x14ac:dyDescent="0.25">
      <c r="A117" s="3" t="s">
        <v>6714</v>
      </c>
      <c r="B117" s="3" t="s">
        <v>695</v>
      </c>
      <c r="C117" s="5" t="s">
        <v>2774</v>
      </c>
      <c r="D117" s="36">
        <v>2000</v>
      </c>
      <c r="E117" s="37" t="s">
        <v>2775</v>
      </c>
      <c r="F117" s="38">
        <v>7082000</v>
      </c>
      <c r="G117" s="25">
        <v>12.57</v>
      </c>
      <c r="H117" s="26">
        <f t="shared" si="23"/>
        <v>6.2849999999999998E-3</v>
      </c>
      <c r="BE117" s="39" t="s">
        <v>3605</v>
      </c>
      <c r="BF117" s="39">
        <f>6*500</f>
        <v>3000</v>
      </c>
      <c r="BG117" s="39" t="s">
        <v>3606</v>
      </c>
      <c r="BH117" s="24">
        <v>80.599999999999994</v>
      </c>
      <c r="BI117" s="24" t="e">
        <f>BF117*#REF!</f>
        <v>#REF!</v>
      </c>
      <c r="BJ117" s="25"/>
      <c r="BK117" s="26">
        <f t="shared" si="34"/>
        <v>0</v>
      </c>
      <c r="BL117" s="25" t="e">
        <f t="shared" si="24"/>
        <v>#REF!</v>
      </c>
      <c r="BM117" s="24">
        <v>91</v>
      </c>
      <c r="BN117" s="24" t="e">
        <f t="shared" si="25"/>
        <v>#VALUE!</v>
      </c>
      <c r="BO117" s="25"/>
      <c r="BP117" s="35" t="e">
        <f t="shared" si="26"/>
        <v>#VALUE!</v>
      </c>
      <c r="BQ117" s="25" t="e">
        <f t="shared" si="27"/>
        <v>#VALUE!</v>
      </c>
      <c r="BR117" s="24">
        <v>52.000000000000007</v>
      </c>
      <c r="BS117" s="24" t="e">
        <f t="shared" si="28"/>
        <v>#VALUE!</v>
      </c>
      <c r="BT117" s="25"/>
      <c r="BU117" s="35" t="e">
        <f t="shared" si="29"/>
        <v>#VALUE!</v>
      </c>
      <c r="BV117" s="25" t="e">
        <f t="shared" si="30"/>
        <v>#VALUE!</v>
      </c>
      <c r="BW117" s="24">
        <v>2.6</v>
      </c>
      <c r="BX117" s="24">
        <f t="shared" si="31"/>
        <v>5200</v>
      </c>
      <c r="BY117" s="40">
        <v>38.604509999999998</v>
      </c>
      <c r="BZ117" s="58">
        <f t="shared" si="32"/>
        <v>1.286817E-2</v>
      </c>
      <c r="CA117" s="25">
        <f t="shared" si="33"/>
        <v>66.914484000000002</v>
      </c>
    </row>
    <row r="118" spans="1:79" ht="26.4" x14ac:dyDescent="0.25">
      <c r="A118" s="3" t="s">
        <v>6715</v>
      </c>
      <c r="B118" s="3" t="s">
        <v>695</v>
      </c>
      <c r="C118" s="5" t="s">
        <v>2778</v>
      </c>
      <c r="D118" s="36">
        <v>2000</v>
      </c>
      <c r="E118" s="37" t="s">
        <v>2779</v>
      </c>
      <c r="F118" s="38">
        <v>41430</v>
      </c>
      <c r="G118" s="25">
        <v>15.48</v>
      </c>
      <c r="H118" s="26">
        <f t="shared" si="23"/>
        <v>7.7400000000000004E-3</v>
      </c>
      <c r="BE118" s="15"/>
      <c r="BF118" s="3"/>
      <c r="BG118" s="3"/>
      <c r="BH118" s="24">
        <v>314.60000000000002</v>
      </c>
      <c r="BI118" s="24" t="e">
        <f>BF118*#REF!</f>
        <v>#REF!</v>
      </c>
      <c r="BJ118" s="25"/>
      <c r="BK118" s="26" t="e">
        <f t="shared" si="34"/>
        <v>#DIV/0!</v>
      </c>
      <c r="BL118" s="25" t="e">
        <f t="shared" si="24"/>
        <v>#DIV/0!</v>
      </c>
      <c r="BM118" s="24">
        <v>85.8</v>
      </c>
      <c r="BN118" s="24" t="e">
        <f t="shared" si="25"/>
        <v>#VALUE!</v>
      </c>
      <c r="BO118" s="25"/>
      <c r="BP118" s="35" t="e">
        <f t="shared" si="26"/>
        <v>#VALUE!</v>
      </c>
      <c r="BQ118" s="25" t="e">
        <f t="shared" si="27"/>
        <v>#VALUE!</v>
      </c>
      <c r="BR118" s="24">
        <v>88.4</v>
      </c>
      <c r="BS118" s="24" t="e">
        <f t="shared" si="28"/>
        <v>#VALUE!</v>
      </c>
      <c r="BT118" s="25"/>
      <c r="BU118" s="35" t="e">
        <f t="shared" si="29"/>
        <v>#VALUE!</v>
      </c>
      <c r="BV118" s="25" t="e">
        <f t="shared" si="30"/>
        <v>#VALUE!</v>
      </c>
      <c r="BW118" s="23">
        <v>0</v>
      </c>
      <c r="BX118" s="24">
        <f t="shared" si="31"/>
        <v>0</v>
      </c>
      <c r="BY118" s="25"/>
      <c r="BZ118" s="58" t="e">
        <f t="shared" si="32"/>
        <v>#DIV/0!</v>
      </c>
      <c r="CA118" s="25" t="e">
        <f t="shared" si="33"/>
        <v>#DIV/0!</v>
      </c>
    </row>
    <row r="119" spans="1:79" ht="26.4" x14ac:dyDescent="0.25">
      <c r="A119" s="3" t="s">
        <v>6716</v>
      </c>
      <c r="B119" s="30" t="s">
        <v>2726</v>
      </c>
      <c r="C119" s="5" t="s">
        <v>2806</v>
      </c>
      <c r="D119" s="36">
        <v>1000</v>
      </c>
      <c r="E119" s="37" t="s">
        <v>2789</v>
      </c>
      <c r="F119" s="38">
        <v>6844005</v>
      </c>
      <c r="G119" s="25">
        <v>49.63</v>
      </c>
      <c r="H119" s="26">
        <f t="shared" si="23"/>
        <v>4.9630000000000001E-2</v>
      </c>
      <c r="BE119" s="39" t="s">
        <v>3607</v>
      </c>
      <c r="BF119" s="39">
        <f>6*500</f>
        <v>3000</v>
      </c>
      <c r="BG119" s="39" t="s">
        <v>3606</v>
      </c>
      <c r="BH119" s="24">
        <v>361.4</v>
      </c>
      <c r="BI119" s="24" t="e">
        <f>BF119*#REF!</f>
        <v>#REF!</v>
      </c>
      <c r="BJ119" s="25"/>
      <c r="BK119" s="26">
        <f t="shared" si="34"/>
        <v>0</v>
      </c>
      <c r="BL119" s="25" t="e">
        <f t="shared" si="24"/>
        <v>#REF!</v>
      </c>
      <c r="BM119" s="24">
        <v>325</v>
      </c>
      <c r="BN119" s="24" t="e">
        <f t="shared" si="25"/>
        <v>#VALUE!</v>
      </c>
      <c r="BO119" s="25"/>
      <c r="BP119" s="35" t="e">
        <f t="shared" si="26"/>
        <v>#VALUE!</v>
      </c>
      <c r="BQ119" s="25" t="e">
        <f t="shared" si="27"/>
        <v>#VALUE!</v>
      </c>
      <c r="BR119" s="24">
        <v>426.40000000000003</v>
      </c>
      <c r="BS119" s="24" t="e">
        <f t="shared" si="28"/>
        <v>#VALUE!</v>
      </c>
      <c r="BT119" s="25"/>
      <c r="BU119" s="35" t="e">
        <f t="shared" si="29"/>
        <v>#VALUE!</v>
      </c>
      <c r="BV119" s="25" t="e">
        <f t="shared" si="30"/>
        <v>#VALUE!</v>
      </c>
      <c r="BW119" s="24">
        <v>23.4</v>
      </c>
      <c r="BX119" s="24">
        <f t="shared" si="31"/>
        <v>23400</v>
      </c>
      <c r="BY119" s="40">
        <v>38.604509999999998</v>
      </c>
      <c r="BZ119" s="58">
        <f t="shared" si="32"/>
        <v>1.286817E-2</v>
      </c>
      <c r="CA119" s="25">
        <f t="shared" si="33"/>
        <v>301.11517800000001</v>
      </c>
    </row>
    <row r="120" spans="1:79" ht="26.4" x14ac:dyDescent="0.25">
      <c r="A120" s="3" t="s">
        <v>6717</v>
      </c>
      <c r="B120" s="3" t="s">
        <v>1369</v>
      </c>
      <c r="C120" s="5" t="s">
        <v>3116</v>
      </c>
      <c r="D120" s="36">
        <v>2000</v>
      </c>
      <c r="E120" s="37" t="s">
        <v>3115</v>
      </c>
      <c r="F120" s="38">
        <v>2007219</v>
      </c>
      <c r="G120" s="25">
        <v>66.7</v>
      </c>
      <c r="H120" s="26">
        <f t="shared" si="23"/>
        <v>3.3350000000000005E-2</v>
      </c>
      <c r="BE120" s="41" t="s">
        <v>3608</v>
      </c>
      <c r="BF120" s="39">
        <f>40*25</f>
        <v>1000</v>
      </c>
      <c r="BG120" s="39" t="s">
        <v>3585</v>
      </c>
      <c r="BH120" s="24">
        <v>244.39999999999998</v>
      </c>
      <c r="BI120" s="24" t="e">
        <f>BF120*#REF!</f>
        <v>#REF!</v>
      </c>
      <c r="BJ120" s="25"/>
      <c r="BK120" s="26">
        <f t="shared" si="34"/>
        <v>0</v>
      </c>
      <c r="BL120" s="25" t="e">
        <f t="shared" si="24"/>
        <v>#REF!</v>
      </c>
      <c r="BM120" s="24">
        <v>473.20000000000005</v>
      </c>
      <c r="BN120" s="24" t="e">
        <f t="shared" si="25"/>
        <v>#VALUE!</v>
      </c>
      <c r="BO120" s="25"/>
      <c r="BP120" s="35" t="e">
        <f t="shared" si="26"/>
        <v>#VALUE!</v>
      </c>
      <c r="BQ120" s="25" t="e">
        <f t="shared" si="27"/>
        <v>#VALUE!</v>
      </c>
      <c r="BR120" s="24">
        <v>356.20000000000005</v>
      </c>
      <c r="BS120" s="24" t="e">
        <f t="shared" si="28"/>
        <v>#VALUE!</v>
      </c>
      <c r="BT120" s="25"/>
      <c r="BU120" s="35" t="e">
        <f t="shared" si="29"/>
        <v>#VALUE!</v>
      </c>
      <c r="BV120" s="25" t="e">
        <f t="shared" si="30"/>
        <v>#VALUE!</v>
      </c>
      <c r="BW120" s="24">
        <v>36.4</v>
      </c>
      <c r="BX120" s="24">
        <f t="shared" si="31"/>
        <v>72800</v>
      </c>
      <c r="BY120" s="40">
        <v>15.777010999999998</v>
      </c>
      <c r="BZ120" s="58">
        <f t="shared" si="32"/>
        <v>1.5777010999999997E-2</v>
      </c>
      <c r="CA120" s="25">
        <f t="shared" si="33"/>
        <v>1148.5664007999999</v>
      </c>
    </row>
    <row r="121" spans="1:79" ht="26.4" x14ac:dyDescent="0.25">
      <c r="A121" s="3" t="s">
        <v>6718</v>
      </c>
      <c r="B121" s="3" t="s">
        <v>1370</v>
      </c>
      <c r="C121" s="5" t="s">
        <v>3114</v>
      </c>
      <c r="D121" s="36">
        <v>2000</v>
      </c>
      <c r="E121" s="37" t="s">
        <v>3115</v>
      </c>
      <c r="F121" s="38">
        <v>2007218</v>
      </c>
      <c r="G121" s="25">
        <v>66.7</v>
      </c>
      <c r="H121" s="26">
        <f t="shared" si="23"/>
        <v>3.3350000000000005E-2</v>
      </c>
      <c r="BE121" s="41" t="s">
        <v>3609</v>
      </c>
      <c r="BF121" s="39">
        <f>20*25</f>
        <v>500</v>
      </c>
      <c r="BG121" s="39" t="s">
        <v>3574</v>
      </c>
      <c r="BH121" s="24">
        <v>348.4</v>
      </c>
      <c r="BI121" s="24" t="e">
        <f>BF121*#REF!</f>
        <v>#REF!</v>
      </c>
      <c r="BJ121" s="25"/>
      <c r="BK121" s="26">
        <f t="shared" si="34"/>
        <v>0</v>
      </c>
      <c r="BL121" s="25" t="e">
        <f t="shared" si="24"/>
        <v>#REF!</v>
      </c>
      <c r="BM121" s="24">
        <v>150.80000000000001</v>
      </c>
      <c r="BN121" s="24" t="e">
        <f t="shared" si="25"/>
        <v>#VALUE!</v>
      </c>
      <c r="BO121" s="25"/>
      <c r="BP121" s="35" t="e">
        <f t="shared" si="26"/>
        <v>#VALUE!</v>
      </c>
      <c r="BQ121" s="25" t="e">
        <f t="shared" si="27"/>
        <v>#VALUE!</v>
      </c>
      <c r="BR121" s="24">
        <v>135.19999999999999</v>
      </c>
      <c r="BS121" s="24" t="e">
        <f t="shared" si="28"/>
        <v>#VALUE!</v>
      </c>
      <c r="BT121" s="25"/>
      <c r="BU121" s="35" t="e">
        <f t="shared" si="29"/>
        <v>#VALUE!</v>
      </c>
      <c r="BV121" s="25" t="e">
        <f t="shared" si="30"/>
        <v>#VALUE!</v>
      </c>
      <c r="BW121" s="24">
        <v>49.400000000000006</v>
      </c>
      <c r="BX121" s="24">
        <f t="shared" si="31"/>
        <v>98800.000000000015</v>
      </c>
      <c r="BY121" s="40">
        <v>23.061133999999999</v>
      </c>
      <c r="BZ121" s="58">
        <f t="shared" si="32"/>
        <v>4.6122268000000001E-2</v>
      </c>
      <c r="CA121" s="25">
        <f t="shared" si="33"/>
        <v>4556.8800784000005</v>
      </c>
    </row>
    <row r="122" spans="1:79" ht="26.4" x14ac:dyDescent="0.25">
      <c r="A122" s="3" t="s">
        <v>6719</v>
      </c>
      <c r="B122" s="3" t="s">
        <v>1371</v>
      </c>
      <c r="C122" s="5" t="s">
        <v>2807</v>
      </c>
      <c r="D122" s="36">
        <v>1</v>
      </c>
      <c r="E122" s="37" t="s">
        <v>2789</v>
      </c>
      <c r="F122" s="38">
        <v>6844014</v>
      </c>
      <c r="G122" s="25">
        <v>21.95</v>
      </c>
      <c r="H122" s="26">
        <f t="shared" si="23"/>
        <v>21.95</v>
      </c>
      <c r="BE122" s="41" t="s">
        <v>3610</v>
      </c>
      <c r="BF122" s="39">
        <v>500</v>
      </c>
      <c r="BG122" s="39" t="s">
        <v>3574</v>
      </c>
      <c r="BH122" s="24">
        <v>582.40000000000009</v>
      </c>
      <c r="BI122" s="24" t="e">
        <f>BF122*#REF!</f>
        <v>#REF!</v>
      </c>
      <c r="BJ122" s="25"/>
      <c r="BK122" s="26">
        <f t="shared" si="34"/>
        <v>0</v>
      </c>
      <c r="BL122" s="25" t="e">
        <f t="shared" si="24"/>
        <v>#REF!</v>
      </c>
      <c r="BM122" s="24">
        <v>405.59999999999997</v>
      </c>
      <c r="BN122" s="24" t="e">
        <f t="shared" si="25"/>
        <v>#VALUE!</v>
      </c>
      <c r="BO122" s="25"/>
      <c r="BP122" s="35" t="e">
        <f t="shared" si="26"/>
        <v>#VALUE!</v>
      </c>
      <c r="BQ122" s="25" t="e">
        <f t="shared" si="27"/>
        <v>#VALUE!</v>
      </c>
      <c r="BR122" s="24">
        <v>447.2000000000001</v>
      </c>
      <c r="BS122" s="24" t="e">
        <f t="shared" si="28"/>
        <v>#VALUE!</v>
      </c>
      <c r="BT122" s="25"/>
      <c r="BU122" s="35" t="e">
        <f t="shared" si="29"/>
        <v>#VALUE!</v>
      </c>
      <c r="BV122" s="25" t="e">
        <f t="shared" si="30"/>
        <v>#VALUE!</v>
      </c>
      <c r="BW122" s="24">
        <v>28.6</v>
      </c>
      <c r="BX122" s="24">
        <f t="shared" si="31"/>
        <v>28.6</v>
      </c>
      <c r="BY122" s="40">
        <v>17.083605000000002</v>
      </c>
      <c r="BZ122" s="58">
        <f t="shared" si="32"/>
        <v>3.4167210000000003E-2</v>
      </c>
      <c r="CA122" s="25">
        <f t="shared" si="33"/>
        <v>0.97718220600000016</v>
      </c>
    </row>
    <row r="123" spans="1:79" ht="26.4" x14ac:dyDescent="0.25">
      <c r="A123" s="3" t="s">
        <v>6720</v>
      </c>
      <c r="B123" s="3" t="s">
        <v>687</v>
      </c>
      <c r="C123" s="5" t="s">
        <v>3162</v>
      </c>
      <c r="D123" s="36">
        <v>3000</v>
      </c>
      <c r="E123" s="37" t="s">
        <v>3163</v>
      </c>
      <c r="F123" s="38">
        <v>6844000</v>
      </c>
      <c r="G123" s="25">
        <v>40.36</v>
      </c>
      <c r="H123" s="26">
        <f t="shared" si="23"/>
        <v>1.3453333333333333E-2</v>
      </c>
      <c r="BE123" s="41" t="s">
        <v>3611</v>
      </c>
      <c r="BF123" s="39">
        <v>1000</v>
      </c>
      <c r="BG123" s="39" t="s">
        <v>3562</v>
      </c>
      <c r="BH123" s="24">
        <v>205.40000000000003</v>
      </c>
      <c r="BI123" s="24" t="e">
        <f>BF123*#REF!</f>
        <v>#REF!</v>
      </c>
      <c r="BJ123" s="25"/>
      <c r="BK123" s="26">
        <f t="shared" si="34"/>
        <v>0</v>
      </c>
      <c r="BL123" s="25" t="e">
        <f t="shared" si="24"/>
        <v>#REF!</v>
      </c>
      <c r="BM123" s="24">
        <v>93.6</v>
      </c>
      <c r="BN123" s="24" t="e">
        <f t="shared" si="25"/>
        <v>#VALUE!</v>
      </c>
      <c r="BO123" s="25"/>
      <c r="BP123" s="35" t="e">
        <f t="shared" si="26"/>
        <v>#VALUE!</v>
      </c>
      <c r="BQ123" s="25" t="e">
        <f t="shared" si="27"/>
        <v>#VALUE!</v>
      </c>
      <c r="BR123" s="24">
        <v>470.60000000000014</v>
      </c>
      <c r="BS123" s="24" t="e">
        <f t="shared" si="28"/>
        <v>#VALUE!</v>
      </c>
      <c r="BT123" s="25"/>
      <c r="BU123" s="35" t="e">
        <f t="shared" si="29"/>
        <v>#VALUE!</v>
      </c>
      <c r="BV123" s="25" t="e">
        <f t="shared" si="30"/>
        <v>#VALUE!</v>
      </c>
      <c r="BW123" s="24">
        <v>10.4</v>
      </c>
      <c r="BX123" s="24">
        <f t="shared" si="31"/>
        <v>31200</v>
      </c>
      <c r="BY123" s="40">
        <v>21.866249999999997</v>
      </c>
      <c r="BZ123" s="58">
        <f t="shared" si="32"/>
        <v>2.1866249999999997E-2</v>
      </c>
      <c r="CA123" s="25">
        <f t="shared" si="33"/>
        <v>682.22699999999986</v>
      </c>
    </row>
    <row r="124" spans="1:79" ht="26.4" x14ac:dyDescent="0.25">
      <c r="A124" s="3" t="s">
        <v>6721</v>
      </c>
      <c r="B124" s="3" t="s">
        <v>688</v>
      </c>
      <c r="C124" s="5" t="s">
        <v>2805</v>
      </c>
      <c r="D124" s="36">
        <v>1</v>
      </c>
      <c r="E124" s="37" t="s">
        <v>2789</v>
      </c>
      <c r="F124" s="38">
        <v>6844002</v>
      </c>
      <c r="G124" s="25">
        <v>34.79</v>
      </c>
      <c r="H124" s="26">
        <f t="shared" si="23"/>
        <v>34.79</v>
      </c>
      <c r="BE124" s="31"/>
      <c r="BF124" s="32">
        <v>1</v>
      </c>
      <c r="BG124" s="31"/>
      <c r="BH124" s="31"/>
      <c r="BI124" s="24" t="e">
        <f>BF124*#REF!</f>
        <v>#REF!</v>
      </c>
      <c r="BJ124" s="25"/>
      <c r="BK124" s="26">
        <f t="shared" si="34"/>
        <v>0</v>
      </c>
      <c r="BL124" s="25" t="e">
        <f t="shared" si="24"/>
        <v>#REF!</v>
      </c>
      <c r="BM124" s="32">
        <v>10000</v>
      </c>
      <c r="BN124" s="24" t="e">
        <f t="shared" si="25"/>
        <v>#VALUE!</v>
      </c>
      <c r="BO124" s="25"/>
      <c r="BP124" s="35" t="e">
        <f t="shared" si="26"/>
        <v>#VALUE!</v>
      </c>
      <c r="BQ124" s="25" t="e">
        <f t="shared" si="27"/>
        <v>#VALUE!</v>
      </c>
      <c r="BR124" s="15"/>
      <c r="BS124" s="24" t="e">
        <f t="shared" si="28"/>
        <v>#VALUE!</v>
      </c>
      <c r="BT124" s="25"/>
      <c r="BU124" s="35" t="e">
        <f t="shared" si="29"/>
        <v>#VALUE!</v>
      </c>
      <c r="BV124" s="25" t="e">
        <f t="shared" si="30"/>
        <v>#VALUE!</v>
      </c>
      <c r="BW124" s="15"/>
      <c r="BX124" s="24">
        <f t="shared" si="31"/>
        <v>0</v>
      </c>
      <c r="BY124" s="25"/>
      <c r="BZ124" s="58">
        <f t="shared" si="32"/>
        <v>0</v>
      </c>
      <c r="CA124" s="25">
        <f t="shared" si="33"/>
        <v>0</v>
      </c>
    </row>
    <row r="125" spans="1:79" ht="26.4" x14ac:dyDescent="0.25">
      <c r="A125" s="3" t="s">
        <v>6722</v>
      </c>
      <c r="B125" s="3" t="s">
        <v>1372</v>
      </c>
      <c r="C125" s="5" t="s">
        <v>2804</v>
      </c>
      <c r="D125" s="36">
        <v>1</v>
      </c>
      <c r="E125" s="37" t="s">
        <v>2789</v>
      </c>
      <c r="F125" s="38">
        <v>6844011</v>
      </c>
      <c r="G125" s="25">
        <v>29.6</v>
      </c>
      <c r="H125" s="26">
        <f t="shared" si="23"/>
        <v>29.6</v>
      </c>
      <c r="BE125" s="31"/>
      <c r="BF125" s="32">
        <v>1</v>
      </c>
      <c r="BG125" s="31"/>
      <c r="BH125" s="31"/>
      <c r="BI125" s="24" t="e">
        <f>BF125*#REF!</f>
        <v>#REF!</v>
      </c>
      <c r="BJ125" s="25"/>
      <c r="BK125" s="26">
        <f t="shared" si="34"/>
        <v>0</v>
      </c>
      <c r="BL125" s="25" t="e">
        <f t="shared" si="24"/>
        <v>#REF!</v>
      </c>
      <c r="BM125" s="32">
        <v>3000</v>
      </c>
      <c r="BN125" s="24" t="e">
        <f t="shared" si="25"/>
        <v>#VALUE!</v>
      </c>
      <c r="BO125" s="25"/>
      <c r="BP125" s="35" t="e">
        <f t="shared" si="26"/>
        <v>#VALUE!</v>
      </c>
      <c r="BQ125" s="25" t="e">
        <f t="shared" si="27"/>
        <v>#VALUE!</v>
      </c>
      <c r="BR125" s="15"/>
      <c r="BS125" s="24" t="e">
        <f t="shared" si="28"/>
        <v>#VALUE!</v>
      </c>
      <c r="BT125" s="25"/>
      <c r="BU125" s="35" t="e">
        <f t="shared" si="29"/>
        <v>#VALUE!</v>
      </c>
      <c r="BV125" s="25" t="e">
        <f t="shared" si="30"/>
        <v>#VALUE!</v>
      </c>
      <c r="BW125" s="15"/>
      <c r="BX125" s="24">
        <f t="shared" si="31"/>
        <v>0</v>
      </c>
      <c r="BY125" s="25"/>
      <c r="BZ125" s="58">
        <f t="shared" si="32"/>
        <v>0</v>
      </c>
      <c r="CA125" s="25">
        <f t="shared" si="33"/>
        <v>0</v>
      </c>
    </row>
    <row r="126" spans="1:79" ht="26.4" x14ac:dyDescent="0.25">
      <c r="A126" s="3" t="s">
        <v>6723</v>
      </c>
      <c r="B126" s="3" t="s">
        <v>1373</v>
      </c>
      <c r="C126" s="5" t="s">
        <v>3041</v>
      </c>
      <c r="D126" s="36">
        <v>1000</v>
      </c>
      <c r="E126" s="37" t="s">
        <v>3019</v>
      </c>
      <c r="F126" s="38">
        <v>7326002</v>
      </c>
      <c r="G126" s="25">
        <v>17.809999999999999</v>
      </c>
      <c r="H126" s="26">
        <f t="shared" si="23"/>
        <v>1.7809999999999999E-2</v>
      </c>
      <c r="BE126" s="15"/>
      <c r="BF126" s="3">
        <v>1</v>
      </c>
      <c r="BG126" s="3"/>
      <c r="BH126" s="23">
        <v>0</v>
      </c>
      <c r="BI126" s="24" t="e">
        <f>BF126*#REF!</f>
        <v>#REF!</v>
      </c>
      <c r="BJ126" s="25"/>
      <c r="BK126" s="26">
        <f t="shared" si="34"/>
        <v>0</v>
      </c>
      <c r="BL126" s="25" t="e">
        <f t="shared" si="24"/>
        <v>#REF!</v>
      </c>
      <c r="BM126" s="23">
        <v>0</v>
      </c>
      <c r="BN126" s="24" t="e">
        <f t="shared" si="25"/>
        <v>#VALUE!</v>
      </c>
      <c r="BO126" s="25"/>
      <c r="BP126" s="35" t="e">
        <f t="shared" si="26"/>
        <v>#VALUE!</v>
      </c>
      <c r="BQ126" s="25" t="e">
        <f t="shared" si="27"/>
        <v>#VALUE!</v>
      </c>
      <c r="BR126" s="24">
        <v>153.39999999999998</v>
      </c>
      <c r="BS126" s="24" t="e">
        <f t="shared" si="28"/>
        <v>#VALUE!</v>
      </c>
      <c r="BT126" s="25"/>
      <c r="BU126" s="35" t="e">
        <f t="shared" si="29"/>
        <v>#VALUE!</v>
      </c>
      <c r="BV126" s="25" t="e">
        <f t="shared" si="30"/>
        <v>#VALUE!</v>
      </c>
      <c r="BW126" s="23">
        <v>0</v>
      </c>
      <c r="BX126" s="24">
        <f t="shared" si="31"/>
        <v>0</v>
      </c>
      <c r="BY126" s="25"/>
      <c r="BZ126" s="58">
        <f t="shared" si="32"/>
        <v>0</v>
      </c>
      <c r="CA126" s="25">
        <f t="shared" si="33"/>
        <v>0</v>
      </c>
    </row>
    <row r="127" spans="1:79" ht="26.4" x14ac:dyDescent="0.25">
      <c r="A127" s="3" t="s">
        <v>6724</v>
      </c>
      <c r="B127" s="3" t="s">
        <v>701</v>
      </c>
      <c r="C127" s="5" t="s">
        <v>3051</v>
      </c>
      <c r="D127" s="36">
        <v>1000</v>
      </c>
      <c r="E127" s="37" t="s">
        <v>3019</v>
      </c>
      <c r="F127" s="38">
        <v>7327505</v>
      </c>
      <c r="G127" s="25">
        <v>30.85</v>
      </c>
      <c r="H127" s="26">
        <f t="shared" si="23"/>
        <v>3.0850000000000002E-2</v>
      </c>
      <c r="BE127" s="39" t="s">
        <v>3612</v>
      </c>
      <c r="BF127" s="39">
        <v>1000</v>
      </c>
      <c r="BG127" s="39" t="s">
        <v>3613</v>
      </c>
      <c r="BH127" s="24">
        <v>80.599999999999994</v>
      </c>
      <c r="BI127" s="24" t="e">
        <f>BF127*#REF!</f>
        <v>#REF!</v>
      </c>
      <c r="BJ127" s="25"/>
      <c r="BK127" s="26">
        <f t="shared" si="34"/>
        <v>0</v>
      </c>
      <c r="BL127" s="25" t="e">
        <f t="shared" si="24"/>
        <v>#REF!</v>
      </c>
      <c r="BM127" s="24">
        <v>44.2</v>
      </c>
      <c r="BN127" s="24" t="e">
        <f t="shared" si="25"/>
        <v>#VALUE!</v>
      </c>
      <c r="BO127" s="25"/>
      <c r="BP127" s="35" t="e">
        <f t="shared" si="26"/>
        <v>#VALUE!</v>
      </c>
      <c r="BQ127" s="25" t="e">
        <f t="shared" si="27"/>
        <v>#VALUE!</v>
      </c>
      <c r="BR127" s="24">
        <v>231.4</v>
      </c>
      <c r="BS127" s="24" t="e">
        <f t="shared" si="28"/>
        <v>#VALUE!</v>
      </c>
      <c r="BT127" s="25"/>
      <c r="BU127" s="35" t="e">
        <f t="shared" si="29"/>
        <v>#VALUE!</v>
      </c>
      <c r="BV127" s="25" t="e">
        <f t="shared" si="30"/>
        <v>#VALUE!</v>
      </c>
      <c r="BW127" s="24">
        <v>2.6</v>
      </c>
      <c r="BX127" s="24">
        <f t="shared" si="31"/>
        <v>2600</v>
      </c>
      <c r="BY127" s="40">
        <v>19.0944</v>
      </c>
      <c r="BZ127" s="58">
        <f t="shared" si="32"/>
        <v>1.9094400000000001E-2</v>
      </c>
      <c r="CA127" s="25">
        <f t="shared" si="33"/>
        <v>49.645440000000001</v>
      </c>
    </row>
    <row r="128" spans="1:79" ht="26.4" x14ac:dyDescent="0.25">
      <c r="A128" s="3" t="s">
        <v>6725</v>
      </c>
      <c r="B128" s="3" t="s">
        <v>1374</v>
      </c>
      <c r="C128" s="5" t="s">
        <v>2955</v>
      </c>
      <c r="D128" s="36">
        <v>500</v>
      </c>
      <c r="E128" s="37" t="s">
        <v>2956</v>
      </c>
      <c r="F128" s="38">
        <v>7329006</v>
      </c>
      <c r="G128" s="25">
        <v>19.47</v>
      </c>
      <c r="H128" s="26">
        <f t="shared" si="23"/>
        <v>3.8939999999999995E-2</v>
      </c>
      <c r="BE128" s="39" t="s">
        <v>3614</v>
      </c>
      <c r="BF128" s="39">
        <v>1000</v>
      </c>
      <c r="BG128" s="39" t="s">
        <v>3615</v>
      </c>
      <c r="BH128" s="24">
        <v>23.400000000000002</v>
      </c>
      <c r="BI128" s="24" t="e">
        <f>BF128*#REF!</f>
        <v>#REF!</v>
      </c>
      <c r="BJ128" s="25"/>
      <c r="BK128" s="26">
        <f t="shared" si="34"/>
        <v>0</v>
      </c>
      <c r="BL128" s="25" t="e">
        <f t="shared" si="24"/>
        <v>#REF!</v>
      </c>
      <c r="BM128" s="24">
        <v>80.599999999999994</v>
      </c>
      <c r="BN128" s="24" t="e">
        <f t="shared" si="25"/>
        <v>#VALUE!</v>
      </c>
      <c r="BO128" s="25"/>
      <c r="BP128" s="35" t="e">
        <f t="shared" si="26"/>
        <v>#VALUE!</v>
      </c>
      <c r="BQ128" s="25" t="e">
        <f t="shared" si="27"/>
        <v>#VALUE!</v>
      </c>
      <c r="BR128" s="24">
        <v>44.2</v>
      </c>
      <c r="BS128" s="24" t="e">
        <f t="shared" si="28"/>
        <v>#VALUE!</v>
      </c>
      <c r="BT128" s="25"/>
      <c r="BU128" s="35" t="e">
        <f t="shared" si="29"/>
        <v>#VALUE!</v>
      </c>
      <c r="BV128" s="25" t="e">
        <f t="shared" si="30"/>
        <v>#VALUE!</v>
      </c>
      <c r="BW128" s="24">
        <v>2.6</v>
      </c>
      <c r="BX128" s="24">
        <f t="shared" si="31"/>
        <v>1300</v>
      </c>
      <c r="BY128" s="40">
        <v>19.0944</v>
      </c>
      <c r="BZ128" s="58">
        <f t="shared" si="32"/>
        <v>1.9094400000000001E-2</v>
      </c>
      <c r="CA128" s="25">
        <f t="shared" si="33"/>
        <v>24.82272</v>
      </c>
    </row>
    <row r="129" spans="1:79" ht="26.4" x14ac:dyDescent="0.25">
      <c r="A129" s="3" t="s">
        <v>6726</v>
      </c>
      <c r="B129" s="3" t="s">
        <v>1375</v>
      </c>
      <c r="C129" s="5" t="s">
        <v>3048</v>
      </c>
      <c r="D129" s="36">
        <v>1000</v>
      </c>
      <c r="E129" s="37" t="s">
        <v>3028</v>
      </c>
      <c r="F129" s="38">
        <v>7326051</v>
      </c>
      <c r="G129" s="25">
        <v>23.88</v>
      </c>
      <c r="H129" s="26">
        <f t="shared" si="23"/>
        <v>2.3879999999999998E-2</v>
      </c>
      <c r="BE129" s="15"/>
      <c r="BF129" s="3">
        <v>1</v>
      </c>
      <c r="BG129" s="3"/>
      <c r="BH129" s="24">
        <v>808.6</v>
      </c>
      <c r="BI129" s="24" t="e">
        <f>BF129*#REF!</f>
        <v>#REF!</v>
      </c>
      <c r="BJ129" s="25"/>
      <c r="BK129" s="26">
        <f t="shared" si="34"/>
        <v>0</v>
      </c>
      <c r="BL129" s="25" t="e">
        <f t="shared" si="24"/>
        <v>#REF!</v>
      </c>
      <c r="BM129" s="24">
        <v>455.00000000000006</v>
      </c>
      <c r="BN129" s="24" t="e">
        <f t="shared" si="25"/>
        <v>#VALUE!</v>
      </c>
      <c r="BO129" s="25"/>
      <c r="BP129" s="35" t="e">
        <f t="shared" si="26"/>
        <v>#VALUE!</v>
      </c>
      <c r="BQ129" s="25" t="e">
        <f t="shared" si="27"/>
        <v>#VALUE!</v>
      </c>
      <c r="BR129" s="24">
        <v>109.19999999999999</v>
      </c>
      <c r="BS129" s="24" t="e">
        <f t="shared" si="28"/>
        <v>#VALUE!</v>
      </c>
      <c r="BT129" s="25"/>
      <c r="BU129" s="35" t="e">
        <f t="shared" si="29"/>
        <v>#VALUE!</v>
      </c>
      <c r="BV129" s="25" t="e">
        <f t="shared" si="30"/>
        <v>#VALUE!</v>
      </c>
      <c r="BW129" s="23">
        <v>0</v>
      </c>
      <c r="BX129" s="24">
        <f t="shared" si="31"/>
        <v>0</v>
      </c>
      <c r="BY129" s="25"/>
      <c r="BZ129" s="58">
        <f t="shared" si="32"/>
        <v>0</v>
      </c>
      <c r="CA129" s="25">
        <f t="shared" si="33"/>
        <v>0</v>
      </c>
    </row>
    <row r="130" spans="1:79" ht="26.4" x14ac:dyDescent="0.25">
      <c r="A130" s="3" t="s">
        <v>6727</v>
      </c>
      <c r="B130" s="3" t="s">
        <v>740</v>
      </c>
      <c r="C130" s="5" t="s">
        <v>3106</v>
      </c>
      <c r="D130" s="36">
        <v>1000</v>
      </c>
      <c r="E130" s="37" t="s">
        <v>2773</v>
      </c>
      <c r="F130" s="38">
        <v>8523930</v>
      </c>
      <c r="G130" s="25">
        <v>15.91</v>
      </c>
      <c r="H130" s="26">
        <f t="shared" si="23"/>
        <v>1.5910000000000001E-2</v>
      </c>
      <c r="BE130" s="41" t="s">
        <v>3616</v>
      </c>
      <c r="BF130" s="39">
        <v>1000</v>
      </c>
      <c r="BG130" s="39" t="s">
        <v>3549</v>
      </c>
      <c r="BH130" s="24">
        <v>3723.1999999999994</v>
      </c>
      <c r="BI130" s="24" t="e">
        <f>BF130*#REF!</f>
        <v>#REF!</v>
      </c>
      <c r="BJ130" s="25"/>
      <c r="BK130" s="26">
        <f t="shared" si="34"/>
        <v>0</v>
      </c>
      <c r="BL130" s="25" t="e">
        <f t="shared" si="24"/>
        <v>#REF!</v>
      </c>
      <c r="BM130" s="24">
        <v>2776.7999999999997</v>
      </c>
      <c r="BN130" s="24" t="e">
        <f t="shared" si="25"/>
        <v>#VALUE!</v>
      </c>
      <c r="BO130" s="25"/>
      <c r="BP130" s="35" t="e">
        <f t="shared" si="26"/>
        <v>#VALUE!</v>
      </c>
      <c r="BQ130" s="25" t="e">
        <f t="shared" si="27"/>
        <v>#VALUE!</v>
      </c>
      <c r="BR130" s="24">
        <v>1663.9999999999998</v>
      </c>
      <c r="BS130" s="24" t="e">
        <f t="shared" si="28"/>
        <v>#VALUE!</v>
      </c>
      <c r="BT130" s="25"/>
      <c r="BU130" s="35" t="e">
        <f t="shared" si="29"/>
        <v>#VALUE!</v>
      </c>
      <c r="BV130" s="25" t="e">
        <f t="shared" si="30"/>
        <v>#VALUE!</v>
      </c>
      <c r="BW130" s="24">
        <v>286</v>
      </c>
      <c r="BX130" s="24">
        <f t="shared" si="31"/>
        <v>286000</v>
      </c>
      <c r="BY130" s="40">
        <v>6.6720000000000006</v>
      </c>
      <c r="BZ130" s="58">
        <f t="shared" si="32"/>
        <v>6.6720000000000008E-3</v>
      </c>
      <c r="CA130" s="25">
        <f t="shared" si="33"/>
        <v>1908.1920000000002</v>
      </c>
    </row>
    <row r="131" spans="1:79" ht="26.4" x14ac:dyDescent="0.25">
      <c r="A131" s="3" t="s">
        <v>6728</v>
      </c>
      <c r="B131" s="3" t="s">
        <v>1376</v>
      </c>
      <c r="C131" s="5" t="s">
        <v>3091</v>
      </c>
      <c r="D131" s="36">
        <v>1000</v>
      </c>
      <c r="E131" s="37" t="s">
        <v>3021</v>
      </c>
      <c r="F131" s="38">
        <v>8523500</v>
      </c>
      <c r="G131" s="25">
        <v>14.19</v>
      </c>
      <c r="H131" s="26">
        <f t="shared" si="23"/>
        <v>1.4189999999999999E-2</v>
      </c>
      <c r="BE131" s="39" t="s">
        <v>3617</v>
      </c>
      <c r="BF131" s="39">
        <v>3</v>
      </c>
      <c r="BG131" s="44" t="s">
        <v>1380</v>
      </c>
      <c r="BH131" s="24">
        <v>140.4</v>
      </c>
      <c r="BI131" s="24" t="e">
        <f>BF131*#REF!</f>
        <v>#REF!</v>
      </c>
      <c r="BJ131" s="25"/>
      <c r="BK131" s="26">
        <f t="shared" si="34"/>
        <v>0</v>
      </c>
      <c r="BL131" s="25" t="e">
        <f t="shared" si="24"/>
        <v>#REF!</v>
      </c>
      <c r="BM131" s="24">
        <v>613.6</v>
      </c>
      <c r="BN131" s="24" t="e">
        <f t="shared" si="25"/>
        <v>#VALUE!</v>
      </c>
      <c r="BO131" s="25"/>
      <c r="BP131" s="35" t="e">
        <f t="shared" si="26"/>
        <v>#VALUE!</v>
      </c>
      <c r="BQ131" s="25" t="e">
        <f t="shared" si="27"/>
        <v>#VALUE!</v>
      </c>
      <c r="BR131" s="24">
        <v>148.19999999999999</v>
      </c>
      <c r="BS131" s="24" t="e">
        <f t="shared" si="28"/>
        <v>#VALUE!</v>
      </c>
      <c r="BT131" s="25"/>
      <c r="BU131" s="35" t="e">
        <f t="shared" si="29"/>
        <v>#VALUE!</v>
      </c>
      <c r="BV131" s="25" t="e">
        <f t="shared" si="30"/>
        <v>#VALUE!</v>
      </c>
      <c r="BW131" s="24">
        <v>20.8</v>
      </c>
      <c r="BX131" s="24">
        <f t="shared" si="31"/>
        <v>20800</v>
      </c>
      <c r="BY131" s="40">
        <v>5.1624600000000003</v>
      </c>
      <c r="BZ131" s="58">
        <f t="shared" si="32"/>
        <v>1.72082</v>
      </c>
      <c r="CA131" s="25">
        <f t="shared" si="33"/>
        <v>35793.055999999997</v>
      </c>
    </row>
    <row r="132" spans="1:79" ht="26.4" x14ac:dyDescent="0.25">
      <c r="A132" s="3" t="s">
        <v>6729</v>
      </c>
      <c r="B132" s="3" t="s">
        <v>725</v>
      </c>
      <c r="C132" s="5" t="s">
        <v>3100</v>
      </c>
      <c r="D132" s="36">
        <v>1000</v>
      </c>
      <c r="E132" s="37" t="s">
        <v>3021</v>
      </c>
      <c r="F132" s="38">
        <v>8523502</v>
      </c>
      <c r="G132" s="25">
        <v>14.18</v>
      </c>
      <c r="H132" s="26">
        <f t="shared" ref="H132:H195" si="35">G132/D132</f>
        <v>1.418E-2</v>
      </c>
      <c r="BE132" s="15"/>
      <c r="BF132" s="3">
        <v>1</v>
      </c>
      <c r="BG132" s="3"/>
      <c r="BH132" s="24">
        <v>104</v>
      </c>
      <c r="BI132" s="24" t="e">
        <f>BF132*#REF!</f>
        <v>#REF!</v>
      </c>
      <c r="BJ132" s="25"/>
      <c r="BK132" s="26">
        <f t="shared" si="34"/>
        <v>0</v>
      </c>
      <c r="BL132" s="25" t="e">
        <f t="shared" si="24"/>
        <v>#REF!</v>
      </c>
      <c r="BM132" s="23">
        <v>0</v>
      </c>
      <c r="BN132" s="24" t="e">
        <f t="shared" si="25"/>
        <v>#VALUE!</v>
      </c>
      <c r="BO132" s="25"/>
      <c r="BP132" s="35" t="e">
        <f t="shared" si="26"/>
        <v>#VALUE!</v>
      </c>
      <c r="BQ132" s="25" t="e">
        <f t="shared" si="27"/>
        <v>#VALUE!</v>
      </c>
      <c r="BR132" s="24">
        <v>106.6</v>
      </c>
      <c r="BS132" s="24" t="e">
        <f t="shared" si="28"/>
        <v>#VALUE!</v>
      </c>
      <c r="BT132" s="25"/>
      <c r="BU132" s="35" t="e">
        <f t="shared" si="29"/>
        <v>#VALUE!</v>
      </c>
      <c r="BV132" s="25" t="e">
        <f t="shared" si="30"/>
        <v>#VALUE!</v>
      </c>
      <c r="BW132" s="23">
        <v>0</v>
      </c>
      <c r="BX132" s="24">
        <f t="shared" si="31"/>
        <v>0</v>
      </c>
      <c r="BY132" s="25"/>
      <c r="BZ132" s="58">
        <f t="shared" si="32"/>
        <v>0</v>
      </c>
      <c r="CA132" s="25">
        <f t="shared" si="33"/>
        <v>0</v>
      </c>
    </row>
    <row r="133" spans="1:79" ht="26.4" x14ac:dyDescent="0.25">
      <c r="A133" s="3" t="s">
        <v>6730</v>
      </c>
      <c r="B133" s="3" t="s">
        <v>1377</v>
      </c>
      <c r="C133" s="5" t="s">
        <v>3100</v>
      </c>
      <c r="D133" s="36">
        <v>1000</v>
      </c>
      <c r="E133" s="37" t="s">
        <v>3021</v>
      </c>
      <c r="F133" s="38">
        <v>8523502</v>
      </c>
      <c r="G133" s="25">
        <v>14.18</v>
      </c>
      <c r="H133" s="26">
        <f t="shared" si="35"/>
        <v>1.418E-2</v>
      </c>
      <c r="BE133" s="41" t="s">
        <v>3618</v>
      </c>
      <c r="BF133" s="39">
        <v>960</v>
      </c>
      <c r="BG133" s="39" t="s">
        <v>3591</v>
      </c>
      <c r="BH133" s="23">
        <v>0</v>
      </c>
      <c r="BI133" s="24" t="e">
        <f>BF133*#REF!</f>
        <v>#REF!</v>
      </c>
      <c r="BJ133" s="25"/>
      <c r="BK133" s="26">
        <f t="shared" si="34"/>
        <v>0</v>
      </c>
      <c r="BL133" s="25" t="e">
        <f t="shared" si="24"/>
        <v>#REF!</v>
      </c>
      <c r="BM133" s="24">
        <v>2.6</v>
      </c>
      <c r="BN133" s="24" t="e">
        <f t="shared" si="25"/>
        <v>#VALUE!</v>
      </c>
      <c r="BO133" s="25"/>
      <c r="BP133" s="35" t="e">
        <f t="shared" si="26"/>
        <v>#VALUE!</v>
      </c>
      <c r="BQ133" s="25" t="e">
        <f t="shared" si="27"/>
        <v>#VALUE!</v>
      </c>
      <c r="BR133" s="24">
        <v>337.99999999999994</v>
      </c>
      <c r="BS133" s="24" t="e">
        <f t="shared" si="28"/>
        <v>#VALUE!</v>
      </c>
      <c r="BT133" s="25"/>
      <c r="BU133" s="35" t="e">
        <f t="shared" si="29"/>
        <v>#VALUE!</v>
      </c>
      <c r="BV133" s="25" t="e">
        <f t="shared" si="30"/>
        <v>#VALUE!</v>
      </c>
      <c r="BW133" s="24">
        <v>135.20000000000002</v>
      </c>
      <c r="BX133" s="24">
        <f t="shared" si="31"/>
        <v>135200.00000000003</v>
      </c>
      <c r="BY133" s="40">
        <v>24.205000000000002</v>
      </c>
      <c r="BZ133" s="58">
        <f t="shared" si="32"/>
        <v>2.5213541666666669E-2</v>
      </c>
      <c r="CA133" s="25">
        <f t="shared" si="33"/>
        <v>3408.8708333333343</v>
      </c>
    </row>
    <row r="134" spans="1:79" ht="26.4" x14ac:dyDescent="0.25">
      <c r="A134" s="3" t="s">
        <v>6731</v>
      </c>
      <c r="B134" s="3" t="s">
        <v>770</v>
      </c>
      <c r="C134" s="5" t="s">
        <v>3103</v>
      </c>
      <c r="D134" s="36">
        <v>1000</v>
      </c>
      <c r="E134" s="37" t="s">
        <v>3021</v>
      </c>
      <c r="F134" s="38">
        <v>8523740</v>
      </c>
      <c r="G134" s="25">
        <v>7.29</v>
      </c>
      <c r="H134" s="26">
        <f t="shared" si="35"/>
        <v>7.2899999999999996E-3</v>
      </c>
      <c r="BE134" s="31"/>
      <c r="BF134" s="32">
        <v>1</v>
      </c>
      <c r="BG134" s="31"/>
      <c r="BH134" s="31"/>
      <c r="BI134" s="24" t="e">
        <f>BF134*#REF!</f>
        <v>#REF!</v>
      </c>
      <c r="BJ134" s="25"/>
      <c r="BK134" s="26">
        <f t="shared" si="34"/>
        <v>0</v>
      </c>
      <c r="BL134" s="25" t="e">
        <f t="shared" si="24"/>
        <v>#REF!</v>
      </c>
      <c r="BM134" s="32">
        <v>5000</v>
      </c>
      <c r="BN134" s="24" t="e">
        <f t="shared" si="25"/>
        <v>#VALUE!</v>
      </c>
      <c r="BO134" s="25"/>
      <c r="BP134" s="35" t="e">
        <f t="shared" si="26"/>
        <v>#VALUE!</v>
      </c>
      <c r="BQ134" s="25" t="e">
        <f t="shared" si="27"/>
        <v>#VALUE!</v>
      </c>
      <c r="BR134" s="15"/>
      <c r="BS134" s="24" t="e">
        <f t="shared" si="28"/>
        <v>#VALUE!</v>
      </c>
      <c r="BT134" s="25"/>
      <c r="BU134" s="35" t="e">
        <f t="shared" si="29"/>
        <v>#VALUE!</v>
      </c>
      <c r="BV134" s="25" t="e">
        <f t="shared" si="30"/>
        <v>#VALUE!</v>
      </c>
      <c r="BW134" s="15"/>
      <c r="BX134" s="24">
        <f t="shared" si="31"/>
        <v>0</v>
      </c>
      <c r="BY134" s="25"/>
      <c r="BZ134" s="58">
        <f t="shared" si="32"/>
        <v>0</v>
      </c>
      <c r="CA134" s="25">
        <f t="shared" si="33"/>
        <v>0</v>
      </c>
    </row>
    <row r="135" spans="1:79" ht="26.4" x14ac:dyDescent="0.25">
      <c r="A135" s="3" t="s">
        <v>6732</v>
      </c>
      <c r="B135" s="3" t="s">
        <v>1378</v>
      </c>
      <c r="C135" s="5" t="s">
        <v>3089</v>
      </c>
      <c r="D135" s="36">
        <v>1000</v>
      </c>
      <c r="E135" s="37" t="s">
        <v>3021</v>
      </c>
      <c r="F135" s="38">
        <v>7815411</v>
      </c>
      <c r="G135" s="25">
        <v>7.3</v>
      </c>
      <c r="H135" s="26">
        <f t="shared" si="35"/>
        <v>7.3000000000000001E-3</v>
      </c>
      <c r="BE135" s="41" t="s">
        <v>3619</v>
      </c>
      <c r="BF135" s="39">
        <v>400</v>
      </c>
      <c r="BG135" s="39" t="s">
        <v>3620</v>
      </c>
      <c r="BH135" s="24">
        <v>566.80000000000007</v>
      </c>
      <c r="BI135" s="24" t="e">
        <f>BF135*#REF!</f>
        <v>#REF!</v>
      </c>
      <c r="BJ135" s="25"/>
      <c r="BK135" s="26">
        <f t="shared" si="34"/>
        <v>0</v>
      </c>
      <c r="BL135" s="25" t="e">
        <f t="shared" si="24"/>
        <v>#REF!</v>
      </c>
      <c r="BM135" s="24">
        <v>78</v>
      </c>
      <c r="BN135" s="24" t="e">
        <f t="shared" si="25"/>
        <v>#VALUE!</v>
      </c>
      <c r="BO135" s="25"/>
      <c r="BP135" s="35" t="e">
        <f t="shared" si="26"/>
        <v>#VALUE!</v>
      </c>
      <c r="BQ135" s="25" t="e">
        <f t="shared" si="27"/>
        <v>#VALUE!</v>
      </c>
      <c r="BR135" s="24">
        <v>31.200000000000003</v>
      </c>
      <c r="BS135" s="24" t="e">
        <f t="shared" si="28"/>
        <v>#VALUE!</v>
      </c>
      <c r="BT135" s="25"/>
      <c r="BU135" s="35" t="e">
        <f t="shared" si="29"/>
        <v>#VALUE!</v>
      </c>
      <c r="BV135" s="25" t="e">
        <f t="shared" si="30"/>
        <v>#VALUE!</v>
      </c>
      <c r="BW135" s="24">
        <v>28.6</v>
      </c>
      <c r="BX135" s="24">
        <f t="shared" si="31"/>
        <v>28600</v>
      </c>
      <c r="BY135" s="40">
        <v>15.181904999999999</v>
      </c>
      <c r="BZ135" s="58">
        <f t="shared" si="32"/>
        <v>3.7954762499999996E-2</v>
      </c>
      <c r="CA135" s="25">
        <f t="shared" si="33"/>
        <v>1085.5062074999998</v>
      </c>
    </row>
    <row r="136" spans="1:79" ht="26.4" x14ac:dyDescent="0.25">
      <c r="A136" s="3" t="s">
        <v>6733</v>
      </c>
      <c r="B136" s="3" t="s">
        <v>1379</v>
      </c>
      <c r="C136" s="5" t="s">
        <v>2849</v>
      </c>
      <c r="D136" s="36">
        <v>36</v>
      </c>
      <c r="E136" s="37" t="s">
        <v>2850</v>
      </c>
      <c r="F136" s="38">
        <v>7790521</v>
      </c>
      <c r="G136" s="25">
        <v>5.72</v>
      </c>
      <c r="H136" s="26">
        <f t="shared" si="35"/>
        <v>0.15888888888888889</v>
      </c>
      <c r="BE136" s="41" t="s">
        <v>3619</v>
      </c>
      <c r="BF136" s="39">
        <v>400</v>
      </c>
      <c r="BG136" s="39" t="s">
        <v>3620</v>
      </c>
      <c r="BH136" s="24">
        <v>322.40000000000009</v>
      </c>
      <c r="BI136" s="24" t="e">
        <f>BF136*#REF!</f>
        <v>#REF!</v>
      </c>
      <c r="BJ136" s="25"/>
      <c r="BK136" s="26">
        <f t="shared" si="34"/>
        <v>0</v>
      </c>
      <c r="BL136" s="25" t="e">
        <f t="shared" si="24"/>
        <v>#REF!</v>
      </c>
      <c r="BM136" s="24">
        <v>207.99999999999997</v>
      </c>
      <c r="BN136" s="24" t="e">
        <f t="shared" si="25"/>
        <v>#VALUE!</v>
      </c>
      <c r="BO136" s="25"/>
      <c r="BP136" s="35" t="e">
        <f t="shared" si="26"/>
        <v>#VALUE!</v>
      </c>
      <c r="BQ136" s="25" t="e">
        <f t="shared" si="27"/>
        <v>#VALUE!</v>
      </c>
      <c r="BR136" s="24">
        <v>39</v>
      </c>
      <c r="BS136" s="24" t="e">
        <f t="shared" si="28"/>
        <v>#VALUE!</v>
      </c>
      <c r="BT136" s="25"/>
      <c r="BU136" s="35" t="e">
        <f t="shared" si="29"/>
        <v>#VALUE!</v>
      </c>
      <c r="BV136" s="25" t="e">
        <f t="shared" si="30"/>
        <v>#VALUE!</v>
      </c>
      <c r="BW136" s="24">
        <v>158.6</v>
      </c>
      <c r="BX136" s="24">
        <f t="shared" si="31"/>
        <v>5709.5999999999995</v>
      </c>
      <c r="BY136" s="40">
        <v>15.3759</v>
      </c>
      <c r="BZ136" s="58">
        <f t="shared" si="32"/>
        <v>3.8439750000000002E-2</v>
      </c>
      <c r="CA136" s="25">
        <f t="shared" si="33"/>
        <v>219.47559659999999</v>
      </c>
    </row>
    <row r="137" spans="1:79" ht="26.4" x14ac:dyDescent="0.25">
      <c r="A137" s="3" t="s">
        <v>6734</v>
      </c>
      <c r="B137" s="3" t="s">
        <v>767</v>
      </c>
      <c r="C137" s="5" t="s">
        <v>3007</v>
      </c>
      <c r="D137" s="36">
        <v>960</v>
      </c>
      <c r="E137" s="37" t="s">
        <v>3008</v>
      </c>
      <c r="F137" s="38">
        <v>7777452</v>
      </c>
      <c r="G137" s="25">
        <v>18.309999999999999</v>
      </c>
      <c r="H137" s="26">
        <f t="shared" si="35"/>
        <v>1.9072916666666665E-2</v>
      </c>
      <c r="BE137" s="41" t="s">
        <v>3621</v>
      </c>
      <c r="BF137" s="39">
        <v>400</v>
      </c>
      <c r="BG137" s="39" t="s">
        <v>3620</v>
      </c>
      <c r="BH137" s="24">
        <v>57.2</v>
      </c>
      <c r="BI137" s="24" t="e">
        <f>BF137*#REF!</f>
        <v>#REF!</v>
      </c>
      <c r="BJ137" s="25"/>
      <c r="BK137" s="26">
        <f t="shared" si="34"/>
        <v>0</v>
      </c>
      <c r="BL137" s="25" t="e">
        <f t="shared" si="24"/>
        <v>#REF!</v>
      </c>
      <c r="BM137" s="24">
        <v>2.6</v>
      </c>
      <c r="BN137" s="24" t="e">
        <f t="shared" si="25"/>
        <v>#VALUE!</v>
      </c>
      <c r="BO137" s="25"/>
      <c r="BP137" s="35" t="e">
        <f t="shared" si="26"/>
        <v>#VALUE!</v>
      </c>
      <c r="BQ137" s="25" t="e">
        <f t="shared" si="27"/>
        <v>#VALUE!</v>
      </c>
      <c r="BR137" s="24">
        <v>13</v>
      </c>
      <c r="BS137" s="24" t="e">
        <f t="shared" si="28"/>
        <v>#VALUE!</v>
      </c>
      <c r="BT137" s="25"/>
      <c r="BU137" s="35" t="e">
        <f t="shared" si="29"/>
        <v>#VALUE!</v>
      </c>
      <c r="BV137" s="25" t="e">
        <f t="shared" si="30"/>
        <v>#VALUE!</v>
      </c>
      <c r="BW137" s="24">
        <v>2.6</v>
      </c>
      <c r="BX137" s="24">
        <f t="shared" si="31"/>
        <v>2496</v>
      </c>
      <c r="BY137" s="40">
        <v>15.519600000000001</v>
      </c>
      <c r="BZ137" s="58">
        <f t="shared" si="32"/>
        <v>3.8799E-2</v>
      </c>
      <c r="CA137" s="25">
        <f t="shared" si="33"/>
        <v>96.842303999999999</v>
      </c>
    </row>
    <row r="138" spans="1:79" ht="26.4" x14ac:dyDescent="0.25">
      <c r="A138" s="3" t="s">
        <v>6735</v>
      </c>
      <c r="B138" s="3" t="s">
        <v>1381</v>
      </c>
      <c r="C138" s="5" t="s">
        <v>3009</v>
      </c>
      <c r="D138" s="36">
        <v>960</v>
      </c>
      <c r="E138" s="37" t="s">
        <v>3010</v>
      </c>
      <c r="F138" s="38">
        <v>7770004</v>
      </c>
      <c r="G138" s="25">
        <v>24.6</v>
      </c>
      <c r="H138" s="26">
        <f t="shared" si="35"/>
        <v>2.5625000000000002E-2</v>
      </c>
      <c r="BE138" s="41" t="s">
        <v>3622</v>
      </c>
      <c r="BF138" s="39">
        <f>10*100</f>
        <v>1000</v>
      </c>
      <c r="BG138" s="39" t="s">
        <v>3598</v>
      </c>
      <c r="BH138" s="24">
        <v>423.8</v>
      </c>
      <c r="BI138" s="24" t="e">
        <f>BF138*#REF!</f>
        <v>#REF!</v>
      </c>
      <c r="BJ138" s="25"/>
      <c r="BK138" s="26">
        <f t="shared" si="34"/>
        <v>0</v>
      </c>
      <c r="BL138" s="25" t="e">
        <f t="shared" si="24"/>
        <v>#REF!</v>
      </c>
      <c r="BM138" s="24">
        <v>161.20000000000002</v>
      </c>
      <c r="BN138" s="24" t="e">
        <f t="shared" si="25"/>
        <v>#VALUE!</v>
      </c>
      <c r="BO138" s="25"/>
      <c r="BP138" s="35" t="e">
        <f t="shared" si="26"/>
        <v>#VALUE!</v>
      </c>
      <c r="BQ138" s="25" t="e">
        <f t="shared" si="27"/>
        <v>#VALUE!</v>
      </c>
      <c r="BR138" s="24">
        <v>142.99999999999997</v>
      </c>
      <c r="BS138" s="24" t="e">
        <f t="shared" si="28"/>
        <v>#VALUE!</v>
      </c>
      <c r="BT138" s="25"/>
      <c r="BU138" s="35" t="e">
        <f t="shared" si="29"/>
        <v>#VALUE!</v>
      </c>
      <c r="BV138" s="25" t="e">
        <f t="shared" si="30"/>
        <v>#VALUE!</v>
      </c>
      <c r="BW138" s="24">
        <v>2.6</v>
      </c>
      <c r="BX138" s="24">
        <f t="shared" si="31"/>
        <v>2496</v>
      </c>
      <c r="BY138" s="40">
        <v>13.986000000000001</v>
      </c>
      <c r="BZ138" s="58">
        <f t="shared" si="32"/>
        <v>1.3986E-2</v>
      </c>
      <c r="CA138" s="25">
        <f t="shared" si="33"/>
        <v>34.909056</v>
      </c>
    </row>
    <row r="139" spans="1:79" ht="39.6" x14ac:dyDescent="0.25">
      <c r="A139" s="3" t="s">
        <v>6736</v>
      </c>
      <c r="B139" s="30" t="s">
        <v>2727</v>
      </c>
      <c r="C139" s="5" t="s">
        <v>3191</v>
      </c>
      <c r="D139" s="36">
        <v>1000</v>
      </c>
      <c r="E139" s="37" t="s">
        <v>3192</v>
      </c>
      <c r="F139" s="38">
        <v>0</v>
      </c>
      <c r="G139" s="25">
        <v>18.91</v>
      </c>
      <c r="H139" s="26">
        <f t="shared" si="35"/>
        <v>1.891E-2</v>
      </c>
      <c r="BE139" s="15"/>
      <c r="BF139" s="3">
        <v>1</v>
      </c>
      <c r="BG139" s="3"/>
      <c r="BH139" s="24">
        <v>187.2</v>
      </c>
      <c r="BI139" s="24" t="e">
        <f>BF139*#REF!</f>
        <v>#REF!</v>
      </c>
      <c r="BJ139" s="25"/>
      <c r="BK139" s="26">
        <f t="shared" si="34"/>
        <v>0</v>
      </c>
      <c r="BL139" s="25" t="e">
        <f t="shared" si="24"/>
        <v>#REF!</v>
      </c>
      <c r="BM139" s="24">
        <v>2.6</v>
      </c>
      <c r="BN139" s="24" t="e">
        <f t="shared" si="25"/>
        <v>#VALUE!</v>
      </c>
      <c r="BO139" s="25"/>
      <c r="BP139" s="35" t="e">
        <f t="shared" si="26"/>
        <v>#VALUE!</v>
      </c>
      <c r="BQ139" s="25" t="e">
        <f t="shared" si="27"/>
        <v>#VALUE!</v>
      </c>
      <c r="BR139" s="24">
        <v>18.2</v>
      </c>
      <c r="BS139" s="24" t="e">
        <f t="shared" si="28"/>
        <v>#VALUE!</v>
      </c>
      <c r="BT139" s="25"/>
      <c r="BU139" s="35" t="e">
        <f t="shared" si="29"/>
        <v>#VALUE!</v>
      </c>
      <c r="BV139" s="25" t="e">
        <f t="shared" si="30"/>
        <v>#VALUE!</v>
      </c>
      <c r="BW139" s="23">
        <v>0</v>
      </c>
      <c r="BX139" s="24">
        <f t="shared" si="31"/>
        <v>0</v>
      </c>
      <c r="BY139" s="25"/>
      <c r="BZ139" s="58">
        <f t="shared" si="32"/>
        <v>0</v>
      </c>
      <c r="CA139" s="25">
        <f t="shared" si="33"/>
        <v>0</v>
      </c>
    </row>
    <row r="140" spans="1:79" ht="26.4" x14ac:dyDescent="0.25">
      <c r="A140" s="3" t="s">
        <v>6737</v>
      </c>
      <c r="B140" s="3" t="s">
        <v>1382</v>
      </c>
      <c r="C140" s="5" t="s">
        <v>3068</v>
      </c>
      <c r="D140" s="36">
        <v>1000</v>
      </c>
      <c r="E140" s="37" t="s">
        <v>2773</v>
      </c>
      <c r="F140" s="38">
        <v>6794129</v>
      </c>
      <c r="G140" s="25">
        <v>49</v>
      </c>
      <c r="H140" s="26">
        <f t="shared" si="35"/>
        <v>4.9000000000000002E-2</v>
      </c>
      <c r="BE140" s="41" t="s">
        <v>3622</v>
      </c>
      <c r="BF140" s="39">
        <v>1000</v>
      </c>
      <c r="BG140" s="39" t="s">
        <v>3598</v>
      </c>
      <c r="BH140" s="24">
        <v>195</v>
      </c>
      <c r="BI140" s="24" t="e">
        <f>BF140*#REF!</f>
        <v>#REF!</v>
      </c>
      <c r="BJ140" s="25"/>
      <c r="BK140" s="26">
        <f t="shared" si="34"/>
        <v>0</v>
      </c>
      <c r="BL140" s="25" t="e">
        <f t="shared" si="24"/>
        <v>#REF!</v>
      </c>
      <c r="BM140" s="24">
        <v>234</v>
      </c>
      <c r="BN140" s="24" t="e">
        <f t="shared" si="25"/>
        <v>#VALUE!</v>
      </c>
      <c r="BO140" s="25"/>
      <c r="BP140" s="35" t="e">
        <f t="shared" si="26"/>
        <v>#VALUE!</v>
      </c>
      <c r="BQ140" s="25" t="e">
        <f t="shared" si="27"/>
        <v>#VALUE!</v>
      </c>
      <c r="BR140" s="24">
        <v>62.4</v>
      </c>
      <c r="BS140" s="24" t="e">
        <f t="shared" si="28"/>
        <v>#VALUE!</v>
      </c>
      <c r="BT140" s="25"/>
      <c r="BU140" s="35" t="e">
        <f t="shared" si="29"/>
        <v>#VALUE!</v>
      </c>
      <c r="BV140" s="25" t="e">
        <f t="shared" si="30"/>
        <v>#VALUE!</v>
      </c>
      <c r="BW140" s="24">
        <v>13</v>
      </c>
      <c r="BX140" s="24">
        <f t="shared" si="31"/>
        <v>13000</v>
      </c>
      <c r="BY140" s="40">
        <v>13.759374999999999</v>
      </c>
      <c r="BZ140" s="58">
        <f t="shared" si="32"/>
        <v>1.3759374999999999E-2</v>
      </c>
      <c r="CA140" s="25">
        <f t="shared" si="33"/>
        <v>178.87187499999999</v>
      </c>
    </row>
    <row r="141" spans="1:79" ht="26.4" x14ac:dyDescent="0.25">
      <c r="A141" s="3" t="s">
        <v>6738</v>
      </c>
      <c r="B141" s="3" t="s">
        <v>682</v>
      </c>
      <c r="C141" s="5" t="s">
        <v>2946</v>
      </c>
      <c r="D141" s="36">
        <v>400</v>
      </c>
      <c r="E141" s="37" t="s">
        <v>2945</v>
      </c>
      <c r="F141" s="38">
        <v>6794143</v>
      </c>
      <c r="G141" s="25">
        <v>31.43</v>
      </c>
      <c r="H141" s="26">
        <f t="shared" si="35"/>
        <v>7.8575000000000006E-2</v>
      </c>
      <c r="BE141" s="41" t="s">
        <v>3622</v>
      </c>
      <c r="BF141" s="39">
        <v>1000</v>
      </c>
      <c r="BG141" s="39" t="s">
        <v>3598</v>
      </c>
      <c r="BH141" s="24">
        <v>98.8</v>
      </c>
      <c r="BI141" s="24" t="e">
        <f>BF141*#REF!</f>
        <v>#REF!</v>
      </c>
      <c r="BJ141" s="25"/>
      <c r="BK141" s="26">
        <f t="shared" si="34"/>
        <v>0</v>
      </c>
      <c r="BL141" s="25" t="e">
        <f t="shared" si="24"/>
        <v>#REF!</v>
      </c>
      <c r="BM141" s="24">
        <v>7.8000000000000007</v>
      </c>
      <c r="BN141" s="24" t="e">
        <f t="shared" si="25"/>
        <v>#VALUE!</v>
      </c>
      <c r="BO141" s="25"/>
      <c r="BP141" s="35" t="e">
        <f t="shared" si="26"/>
        <v>#VALUE!</v>
      </c>
      <c r="BQ141" s="25" t="e">
        <f t="shared" si="27"/>
        <v>#VALUE!</v>
      </c>
      <c r="BR141" s="24">
        <v>106.6</v>
      </c>
      <c r="BS141" s="24" t="e">
        <f t="shared" si="28"/>
        <v>#VALUE!</v>
      </c>
      <c r="BT141" s="25"/>
      <c r="BU141" s="35" t="e">
        <f t="shared" si="29"/>
        <v>#VALUE!</v>
      </c>
      <c r="BV141" s="25" t="e">
        <f t="shared" si="30"/>
        <v>#VALUE!</v>
      </c>
      <c r="BW141" s="24">
        <v>13</v>
      </c>
      <c r="BX141" s="24">
        <f t="shared" si="31"/>
        <v>5200</v>
      </c>
      <c r="BY141" s="40">
        <v>17.796875</v>
      </c>
      <c r="BZ141" s="58">
        <f t="shared" si="32"/>
        <v>1.7796875E-2</v>
      </c>
      <c r="CA141" s="25">
        <f t="shared" si="33"/>
        <v>92.543750000000003</v>
      </c>
    </row>
    <row r="142" spans="1:79" ht="26.4" x14ac:dyDescent="0.25">
      <c r="A142" s="3" t="s">
        <v>6739</v>
      </c>
      <c r="B142" s="3" t="s">
        <v>681</v>
      </c>
      <c r="C142" s="5" t="s">
        <v>2944</v>
      </c>
      <c r="D142" s="36">
        <v>400</v>
      </c>
      <c r="E142" s="37" t="s">
        <v>2945</v>
      </c>
      <c r="F142" s="38">
        <v>6794119</v>
      </c>
      <c r="G142" s="25">
        <v>31.43</v>
      </c>
      <c r="H142" s="26">
        <f t="shared" si="35"/>
        <v>7.8575000000000006E-2</v>
      </c>
      <c r="BE142" s="15"/>
      <c r="BF142" s="3">
        <v>1</v>
      </c>
      <c r="BG142" s="3"/>
      <c r="BH142" s="24">
        <v>860.6</v>
      </c>
      <c r="BI142" s="24" t="e">
        <f>BF142*#REF!</f>
        <v>#REF!</v>
      </c>
      <c r="BJ142" s="25"/>
      <c r="BK142" s="26">
        <f t="shared" si="34"/>
        <v>0</v>
      </c>
      <c r="BL142" s="25" t="e">
        <f t="shared" si="24"/>
        <v>#REF!</v>
      </c>
      <c r="BM142" s="24">
        <v>91.000000000000014</v>
      </c>
      <c r="BN142" s="24" t="e">
        <f t="shared" si="25"/>
        <v>#VALUE!</v>
      </c>
      <c r="BO142" s="25"/>
      <c r="BP142" s="35" t="e">
        <f t="shared" si="26"/>
        <v>#VALUE!</v>
      </c>
      <c r="BQ142" s="25" t="e">
        <f t="shared" si="27"/>
        <v>#VALUE!</v>
      </c>
      <c r="BR142" s="24">
        <v>91</v>
      </c>
      <c r="BS142" s="24" t="e">
        <f t="shared" si="28"/>
        <v>#VALUE!</v>
      </c>
      <c r="BT142" s="25"/>
      <c r="BU142" s="35" t="e">
        <f t="shared" si="29"/>
        <v>#VALUE!</v>
      </c>
      <c r="BV142" s="25" t="e">
        <f t="shared" si="30"/>
        <v>#VALUE!</v>
      </c>
      <c r="BW142" s="23">
        <v>0</v>
      </c>
      <c r="BX142" s="24">
        <f t="shared" si="31"/>
        <v>0</v>
      </c>
      <c r="BY142" s="25"/>
      <c r="BZ142" s="58">
        <f t="shared" si="32"/>
        <v>0</v>
      </c>
      <c r="CA142" s="25">
        <f t="shared" si="33"/>
        <v>0</v>
      </c>
    </row>
    <row r="143" spans="1:79" ht="26.4" x14ac:dyDescent="0.25">
      <c r="A143" s="3" t="s">
        <v>6740</v>
      </c>
      <c r="B143" s="3" t="s">
        <v>743</v>
      </c>
      <c r="C143" s="5" t="s">
        <v>3067</v>
      </c>
      <c r="D143" s="36">
        <v>1000</v>
      </c>
      <c r="E143" s="37" t="s">
        <v>2773</v>
      </c>
      <c r="F143" s="38">
        <v>9392478</v>
      </c>
      <c r="G143" s="25">
        <v>43.94</v>
      </c>
      <c r="H143" s="26">
        <f t="shared" si="35"/>
        <v>4.394E-2</v>
      </c>
      <c r="BE143" s="41" t="s">
        <v>3623</v>
      </c>
      <c r="BF143" s="39">
        <v>1000</v>
      </c>
      <c r="BG143" s="39" t="s">
        <v>3598</v>
      </c>
      <c r="BH143" s="24">
        <v>1463.8000000000002</v>
      </c>
      <c r="BI143" s="24" t="e">
        <f>BF143*#REF!</f>
        <v>#REF!</v>
      </c>
      <c r="BJ143" s="25"/>
      <c r="BK143" s="26">
        <f t="shared" si="34"/>
        <v>0</v>
      </c>
      <c r="BL143" s="25" t="e">
        <f t="shared" si="24"/>
        <v>#REF!</v>
      </c>
      <c r="BM143" s="24">
        <v>891.80000000000007</v>
      </c>
      <c r="BN143" s="24" t="e">
        <f t="shared" si="25"/>
        <v>#VALUE!</v>
      </c>
      <c r="BO143" s="25"/>
      <c r="BP143" s="35" t="e">
        <f t="shared" si="26"/>
        <v>#VALUE!</v>
      </c>
      <c r="BQ143" s="25" t="e">
        <f t="shared" si="27"/>
        <v>#VALUE!</v>
      </c>
      <c r="BR143" s="24">
        <v>785.20000000000027</v>
      </c>
      <c r="BS143" s="24" t="e">
        <f t="shared" si="28"/>
        <v>#VALUE!</v>
      </c>
      <c r="BT143" s="25"/>
      <c r="BU143" s="35" t="e">
        <f t="shared" si="29"/>
        <v>#VALUE!</v>
      </c>
      <c r="BV143" s="25" t="e">
        <f t="shared" si="30"/>
        <v>#VALUE!</v>
      </c>
      <c r="BW143" s="24">
        <v>44.199999999999996</v>
      </c>
      <c r="BX143" s="24">
        <f t="shared" si="31"/>
        <v>44199.999999999993</v>
      </c>
      <c r="BY143" s="40">
        <v>21.820836</v>
      </c>
      <c r="BZ143" s="58">
        <f t="shared" si="32"/>
        <v>2.1820836E-2</v>
      </c>
      <c r="CA143" s="25">
        <f t="shared" si="33"/>
        <v>964.48095119999982</v>
      </c>
    </row>
    <row r="144" spans="1:79" ht="26.4" x14ac:dyDescent="0.25">
      <c r="A144" s="3" t="s">
        <v>6741</v>
      </c>
      <c r="B144" s="3" t="s">
        <v>1383</v>
      </c>
      <c r="C144" s="5" t="s">
        <v>3066</v>
      </c>
      <c r="D144" s="36">
        <v>1000</v>
      </c>
      <c r="E144" s="37" t="s">
        <v>2773</v>
      </c>
      <c r="F144" s="38">
        <v>6798425</v>
      </c>
      <c r="G144" s="25">
        <v>5.46</v>
      </c>
      <c r="H144" s="26">
        <f t="shared" si="35"/>
        <v>5.4599999999999996E-3</v>
      </c>
      <c r="BE144" s="41" t="s">
        <v>3623</v>
      </c>
      <c r="BF144" s="39">
        <v>1000</v>
      </c>
      <c r="BG144" s="39" t="s">
        <v>3598</v>
      </c>
      <c r="BH144" s="24">
        <v>80.599999999999994</v>
      </c>
      <c r="BI144" s="24" t="e">
        <f>BF144*#REF!</f>
        <v>#REF!</v>
      </c>
      <c r="BJ144" s="25"/>
      <c r="BK144" s="26">
        <f t="shared" si="34"/>
        <v>0</v>
      </c>
      <c r="BL144" s="25" t="e">
        <f t="shared" si="24"/>
        <v>#REF!</v>
      </c>
      <c r="BM144" s="24">
        <v>215.79999999999998</v>
      </c>
      <c r="BN144" s="24" t="e">
        <f t="shared" si="25"/>
        <v>#VALUE!</v>
      </c>
      <c r="BO144" s="25"/>
      <c r="BP144" s="35" t="e">
        <f t="shared" si="26"/>
        <v>#VALUE!</v>
      </c>
      <c r="BQ144" s="25" t="e">
        <f t="shared" si="27"/>
        <v>#VALUE!</v>
      </c>
      <c r="BR144" s="24">
        <v>28.6</v>
      </c>
      <c r="BS144" s="24" t="e">
        <f t="shared" si="28"/>
        <v>#VALUE!</v>
      </c>
      <c r="BT144" s="25"/>
      <c r="BU144" s="35" t="e">
        <f t="shared" si="29"/>
        <v>#VALUE!</v>
      </c>
      <c r="BV144" s="25" t="e">
        <f t="shared" si="30"/>
        <v>#VALUE!</v>
      </c>
      <c r="BW144" s="24">
        <v>44.2</v>
      </c>
      <c r="BX144" s="24">
        <f t="shared" si="31"/>
        <v>44200</v>
      </c>
      <c r="BY144" s="40">
        <v>21.820836</v>
      </c>
      <c r="BZ144" s="58">
        <f t="shared" si="32"/>
        <v>2.1820836E-2</v>
      </c>
      <c r="CA144" s="25">
        <f t="shared" si="33"/>
        <v>964.48095119999994</v>
      </c>
    </row>
    <row r="145" spans="1:79" ht="26.4" x14ac:dyDescent="0.25">
      <c r="A145" s="3" t="s">
        <v>6742</v>
      </c>
      <c r="B145" s="3" t="s">
        <v>685</v>
      </c>
      <c r="C145" s="5" t="s">
        <v>2950</v>
      </c>
      <c r="D145" s="36">
        <v>400</v>
      </c>
      <c r="E145" s="37" t="s">
        <v>2948</v>
      </c>
      <c r="F145" s="38">
        <v>6795413</v>
      </c>
      <c r="G145" s="25">
        <v>7.03</v>
      </c>
      <c r="H145" s="26">
        <f t="shared" si="35"/>
        <v>1.7575E-2</v>
      </c>
      <c r="BE145" s="15"/>
      <c r="BF145" s="3">
        <v>1</v>
      </c>
      <c r="BG145" s="3"/>
      <c r="BH145" s="24">
        <v>413.40000000000003</v>
      </c>
      <c r="BI145" s="24" t="e">
        <f>BF145*#REF!</f>
        <v>#REF!</v>
      </c>
      <c r="BJ145" s="25"/>
      <c r="BK145" s="26">
        <f t="shared" si="34"/>
        <v>0</v>
      </c>
      <c r="BL145" s="25" t="e">
        <f t="shared" si="24"/>
        <v>#REF!</v>
      </c>
      <c r="BM145" s="24">
        <v>101.4</v>
      </c>
      <c r="BN145" s="24" t="e">
        <f t="shared" si="25"/>
        <v>#VALUE!</v>
      </c>
      <c r="BO145" s="25"/>
      <c r="BP145" s="35" t="e">
        <f t="shared" si="26"/>
        <v>#VALUE!</v>
      </c>
      <c r="BQ145" s="25" t="e">
        <f t="shared" si="27"/>
        <v>#VALUE!</v>
      </c>
      <c r="BR145" s="24">
        <v>951.59999999999991</v>
      </c>
      <c r="BS145" s="24" t="e">
        <f t="shared" si="28"/>
        <v>#VALUE!</v>
      </c>
      <c r="BT145" s="25"/>
      <c r="BU145" s="35" t="e">
        <f t="shared" si="29"/>
        <v>#VALUE!</v>
      </c>
      <c r="BV145" s="25" t="e">
        <f t="shared" si="30"/>
        <v>#VALUE!</v>
      </c>
      <c r="BW145" s="23">
        <v>0</v>
      </c>
      <c r="BX145" s="24">
        <f t="shared" si="31"/>
        <v>0</v>
      </c>
      <c r="BY145" s="25"/>
      <c r="BZ145" s="58">
        <f t="shared" si="32"/>
        <v>0</v>
      </c>
      <c r="CA145" s="25">
        <f t="shared" si="33"/>
        <v>0</v>
      </c>
    </row>
    <row r="146" spans="1:79" ht="26.4" x14ac:dyDescent="0.25">
      <c r="A146" s="3" t="s">
        <v>6743</v>
      </c>
      <c r="B146" s="3" t="s">
        <v>684</v>
      </c>
      <c r="C146" s="5" t="s">
        <v>3065</v>
      </c>
      <c r="D146" s="36">
        <v>100</v>
      </c>
      <c r="E146" s="37" t="s">
        <v>2773</v>
      </c>
      <c r="F146" s="38">
        <v>6798912</v>
      </c>
      <c r="G146" s="25">
        <v>5.46</v>
      </c>
      <c r="H146" s="26">
        <f t="shared" si="35"/>
        <v>5.4600000000000003E-2</v>
      </c>
      <c r="BE146" s="41" t="s">
        <v>3624</v>
      </c>
      <c r="BF146" s="39">
        <v>12</v>
      </c>
      <c r="BG146" s="39" t="s">
        <v>3625</v>
      </c>
      <c r="BH146" s="24">
        <v>46.800000000000004</v>
      </c>
      <c r="BI146" s="24" t="e">
        <f>BF146*#REF!</f>
        <v>#REF!</v>
      </c>
      <c r="BJ146" s="25"/>
      <c r="BK146" s="26">
        <f t="shared" si="34"/>
        <v>0</v>
      </c>
      <c r="BL146" s="25" t="e">
        <f t="shared" si="24"/>
        <v>#REF!</v>
      </c>
      <c r="BM146" s="24">
        <v>80.600000000000009</v>
      </c>
      <c r="BN146" s="24" t="e">
        <f t="shared" si="25"/>
        <v>#VALUE!</v>
      </c>
      <c r="BO146" s="25"/>
      <c r="BP146" s="35" t="e">
        <f t="shared" si="26"/>
        <v>#VALUE!</v>
      </c>
      <c r="BQ146" s="25" t="e">
        <f t="shared" si="27"/>
        <v>#VALUE!</v>
      </c>
      <c r="BR146" s="24">
        <v>88.4</v>
      </c>
      <c r="BS146" s="24" t="e">
        <f t="shared" si="28"/>
        <v>#VALUE!</v>
      </c>
      <c r="BT146" s="25"/>
      <c r="BU146" s="35" t="e">
        <f t="shared" si="29"/>
        <v>#VALUE!</v>
      </c>
      <c r="BV146" s="25" t="e">
        <f t="shared" si="30"/>
        <v>#VALUE!</v>
      </c>
      <c r="BW146" s="24">
        <v>7.8000000000000007</v>
      </c>
      <c r="BX146" s="24">
        <f t="shared" si="31"/>
        <v>780.00000000000011</v>
      </c>
      <c r="BY146" s="40">
        <v>16.557659999999998</v>
      </c>
      <c r="BZ146" s="58">
        <f t="shared" si="32"/>
        <v>1.3798049999999999</v>
      </c>
      <c r="CA146" s="25">
        <f t="shared" si="33"/>
        <v>1076.2479000000001</v>
      </c>
    </row>
    <row r="147" spans="1:79" ht="26.4" x14ac:dyDescent="0.25">
      <c r="A147" s="3" t="s">
        <v>6744</v>
      </c>
      <c r="B147" s="3" t="s">
        <v>686</v>
      </c>
      <c r="C147" s="5" t="s">
        <v>2949</v>
      </c>
      <c r="D147" s="36">
        <v>400</v>
      </c>
      <c r="E147" s="37" t="s">
        <v>2948</v>
      </c>
      <c r="F147" s="38">
        <v>6795652</v>
      </c>
      <c r="G147" s="25">
        <v>7.03</v>
      </c>
      <c r="H147" s="26">
        <f t="shared" si="35"/>
        <v>1.7575E-2</v>
      </c>
      <c r="BE147" s="31"/>
      <c r="BF147" s="32">
        <v>1</v>
      </c>
      <c r="BG147" s="31"/>
      <c r="BH147" s="31"/>
      <c r="BI147" s="24" t="e">
        <f>BF147*#REF!</f>
        <v>#REF!</v>
      </c>
      <c r="BJ147" s="25"/>
      <c r="BK147" s="26">
        <f t="shared" si="34"/>
        <v>0</v>
      </c>
      <c r="BL147" s="25" t="e">
        <f t="shared" si="24"/>
        <v>#REF!</v>
      </c>
      <c r="BM147" s="34">
        <v>5000</v>
      </c>
      <c r="BN147" s="24" t="e">
        <f t="shared" si="25"/>
        <v>#VALUE!</v>
      </c>
      <c r="BO147" s="25"/>
      <c r="BP147" s="35" t="e">
        <f t="shared" si="26"/>
        <v>#VALUE!</v>
      </c>
      <c r="BQ147" s="25" t="e">
        <f t="shared" si="27"/>
        <v>#VALUE!</v>
      </c>
      <c r="BR147" s="15"/>
      <c r="BS147" s="24" t="e">
        <f t="shared" si="28"/>
        <v>#VALUE!</v>
      </c>
      <c r="BT147" s="25"/>
      <c r="BU147" s="35" t="e">
        <f t="shared" si="29"/>
        <v>#VALUE!</v>
      </c>
      <c r="BV147" s="25" t="e">
        <f t="shared" si="30"/>
        <v>#VALUE!</v>
      </c>
      <c r="BW147" s="15"/>
      <c r="BX147" s="24">
        <f t="shared" si="31"/>
        <v>0</v>
      </c>
      <c r="BY147" s="25"/>
      <c r="BZ147" s="58">
        <f t="shared" si="32"/>
        <v>0</v>
      </c>
      <c r="CA147" s="25">
        <f t="shared" si="33"/>
        <v>0</v>
      </c>
    </row>
    <row r="148" spans="1:79" ht="26.4" x14ac:dyDescent="0.25">
      <c r="A148" s="3" t="s">
        <v>6745</v>
      </c>
      <c r="B148" s="3" t="s">
        <v>1384</v>
      </c>
      <c r="C148" s="5" t="s">
        <v>2947</v>
      </c>
      <c r="D148" s="36">
        <v>400</v>
      </c>
      <c r="E148" s="37" t="s">
        <v>2948</v>
      </c>
      <c r="F148" s="38">
        <v>6795439</v>
      </c>
      <c r="G148" s="25">
        <v>7.03</v>
      </c>
      <c r="H148" s="26">
        <f t="shared" si="35"/>
        <v>1.7575E-2</v>
      </c>
      <c r="BE148" s="31"/>
      <c r="BF148" s="32">
        <v>1</v>
      </c>
      <c r="BG148" s="31"/>
      <c r="BH148" s="31"/>
      <c r="BI148" s="24" t="e">
        <f>BF148*#REF!</f>
        <v>#REF!</v>
      </c>
      <c r="BJ148" s="25"/>
      <c r="BK148" s="26">
        <f t="shared" si="34"/>
        <v>0</v>
      </c>
      <c r="BL148" s="25" t="e">
        <f t="shared" si="24"/>
        <v>#REF!</v>
      </c>
      <c r="BM148" s="34">
        <v>3000</v>
      </c>
      <c r="BN148" s="24" t="e">
        <f t="shared" si="25"/>
        <v>#VALUE!</v>
      </c>
      <c r="BO148" s="25"/>
      <c r="BP148" s="35" t="e">
        <f t="shared" si="26"/>
        <v>#VALUE!</v>
      </c>
      <c r="BQ148" s="25" t="e">
        <f t="shared" si="27"/>
        <v>#VALUE!</v>
      </c>
      <c r="BR148" s="15"/>
      <c r="BS148" s="24" t="e">
        <f t="shared" si="28"/>
        <v>#VALUE!</v>
      </c>
      <c r="BT148" s="25"/>
      <c r="BU148" s="35" t="e">
        <f t="shared" si="29"/>
        <v>#VALUE!</v>
      </c>
      <c r="BV148" s="25" t="e">
        <f t="shared" si="30"/>
        <v>#VALUE!</v>
      </c>
      <c r="BW148" s="15"/>
      <c r="BX148" s="24">
        <f t="shared" si="31"/>
        <v>0</v>
      </c>
      <c r="BY148" s="25"/>
      <c r="BZ148" s="58">
        <f t="shared" si="32"/>
        <v>0</v>
      </c>
      <c r="CA148" s="25">
        <f t="shared" si="33"/>
        <v>0</v>
      </c>
    </row>
    <row r="149" spans="1:79" ht="26.4" x14ac:dyDescent="0.25">
      <c r="A149" s="3" t="s">
        <v>6746</v>
      </c>
      <c r="B149" s="3" t="s">
        <v>1385</v>
      </c>
      <c r="C149" s="5" t="s">
        <v>3064</v>
      </c>
      <c r="D149" s="36">
        <v>1000</v>
      </c>
      <c r="E149" s="37" t="s">
        <v>3063</v>
      </c>
      <c r="F149" s="38">
        <v>6790034</v>
      </c>
      <c r="G149" s="25">
        <v>25.78</v>
      </c>
      <c r="H149" s="26">
        <f t="shared" si="35"/>
        <v>2.5780000000000001E-2</v>
      </c>
      <c r="BE149" s="15"/>
      <c r="BF149" s="3">
        <v>1</v>
      </c>
      <c r="BG149" s="3"/>
      <c r="BH149" s="24">
        <v>252.2</v>
      </c>
      <c r="BI149" s="24" t="e">
        <f>BF149*#REF!</f>
        <v>#REF!</v>
      </c>
      <c r="BJ149" s="25"/>
      <c r="BK149" s="26">
        <f t="shared" si="34"/>
        <v>0</v>
      </c>
      <c r="BL149" s="25" t="e">
        <f t="shared" si="24"/>
        <v>#REF!</v>
      </c>
      <c r="BM149" s="24">
        <v>218.39999999999995</v>
      </c>
      <c r="BN149" s="24" t="e">
        <f t="shared" si="25"/>
        <v>#VALUE!</v>
      </c>
      <c r="BO149" s="25"/>
      <c r="BP149" s="35" t="e">
        <f t="shared" si="26"/>
        <v>#VALUE!</v>
      </c>
      <c r="BQ149" s="25" t="e">
        <f t="shared" si="27"/>
        <v>#VALUE!</v>
      </c>
      <c r="BR149" s="24">
        <v>257.40000000000003</v>
      </c>
      <c r="BS149" s="24" t="e">
        <f t="shared" si="28"/>
        <v>#VALUE!</v>
      </c>
      <c r="BT149" s="25"/>
      <c r="BU149" s="35" t="e">
        <f t="shared" si="29"/>
        <v>#VALUE!</v>
      </c>
      <c r="BV149" s="25" t="e">
        <f t="shared" si="30"/>
        <v>#VALUE!</v>
      </c>
      <c r="BW149" s="23">
        <v>0</v>
      </c>
      <c r="BX149" s="24">
        <f t="shared" si="31"/>
        <v>0</v>
      </c>
      <c r="BY149" s="25"/>
      <c r="BZ149" s="58">
        <f t="shared" si="32"/>
        <v>0</v>
      </c>
      <c r="CA149" s="25">
        <f t="shared" si="33"/>
        <v>0</v>
      </c>
    </row>
    <row r="150" spans="1:79" ht="26.4" x14ac:dyDescent="0.25">
      <c r="A150" s="3" t="s">
        <v>6747</v>
      </c>
      <c r="B150" s="3" t="s">
        <v>683</v>
      </c>
      <c r="C150" s="5" t="s">
        <v>2876</v>
      </c>
      <c r="D150" s="36">
        <v>1000</v>
      </c>
      <c r="E150" s="37" t="s">
        <v>2773</v>
      </c>
      <c r="F150" s="38">
        <v>6794811</v>
      </c>
      <c r="G150" s="25">
        <v>23.13</v>
      </c>
      <c r="H150" s="26">
        <f t="shared" si="35"/>
        <v>2.3129999999999998E-2</v>
      </c>
      <c r="BE150" s="31"/>
      <c r="BF150" s="32">
        <v>1</v>
      </c>
      <c r="BG150" s="31"/>
      <c r="BH150" s="31"/>
      <c r="BI150" s="24" t="e">
        <f>BF150*#REF!</f>
        <v>#REF!</v>
      </c>
      <c r="BJ150" s="25"/>
      <c r="BK150" s="26">
        <f t="shared" si="34"/>
        <v>0</v>
      </c>
      <c r="BL150" s="25" t="e">
        <f t="shared" si="24"/>
        <v>#REF!</v>
      </c>
      <c r="BM150" s="32">
        <v>3000</v>
      </c>
      <c r="BN150" s="24" t="e">
        <f t="shared" si="25"/>
        <v>#VALUE!</v>
      </c>
      <c r="BO150" s="25"/>
      <c r="BP150" s="35" t="e">
        <f t="shared" si="26"/>
        <v>#VALUE!</v>
      </c>
      <c r="BQ150" s="25" t="e">
        <f t="shared" si="27"/>
        <v>#VALUE!</v>
      </c>
      <c r="BR150" s="15"/>
      <c r="BS150" s="24" t="e">
        <f t="shared" si="28"/>
        <v>#VALUE!</v>
      </c>
      <c r="BT150" s="25"/>
      <c r="BU150" s="35" t="e">
        <f t="shared" si="29"/>
        <v>#VALUE!</v>
      </c>
      <c r="BV150" s="25" t="e">
        <f t="shared" si="30"/>
        <v>#VALUE!</v>
      </c>
      <c r="BW150" s="15"/>
      <c r="BX150" s="24">
        <f t="shared" si="31"/>
        <v>0</v>
      </c>
      <c r="BY150" s="25"/>
      <c r="BZ150" s="58">
        <f t="shared" si="32"/>
        <v>0</v>
      </c>
      <c r="CA150" s="25">
        <f t="shared" si="33"/>
        <v>0</v>
      </c>
    </row>
    <row r="151" spans="1:79" ht="26.4" x14ac:dyDescent="0.25">
      <c r="A151" s="3" t="s">
        <v>6748</v>
      </c>
      <c r="B151" s="3" t="s">
        <v>683</v>
      </c>
      <c r="C151" s="5" t="s">
        <v>2876</v>
      </c>
      <c r="D151" s="36">
        <v>100</v>
      </c>
      <c r="E151" s="37" t="s">
        <v>2877</v>
      </c>
      <c r="F151" s="38">
        <v>6794812</v>
      </c>
      <c r="G151" s="25">
        <v>3.55</v>
      </c>
      <c r="H151" s="26">
        <f t="shared" si="35"/>
        <v>3.5499999999999997E-2</v>
      </c>
      <c r="BE151" s="31"/>
      <c r="BF151" s="32">
        <v>1</v>
      </c>
      <c r="BG151" s="31"/>
      <c r="BH151" s="31"/>
      <c r="BI151" s="24" t="e">
        <f>BF151*#REF!</f>
        <v>#REF!</v>
      </c>
      <c r="BJ151" s="25"/>
      <c r="BK151" s="26">
        <f t="shared" si="34"/>
        <v>0</v>
      </c>
      <c r="BL151" s="25" t="e">
        <f t="shared" si="24"/>
        <v>#REF!</v>
      </c>
      <c r="BM151" s="32">
        <v>1000</v>
      </c>
      <c r="BN151" s="24" t="e">
        <f t="shared" si="25"/>
        <v>#VALUE!</v>
      </c>
      <c r="BO151" s="25"/>
      <c r="BP151" s="35" t="e">
        <f t="shared" si="26"/>
        <v>#VALUE!</v>
      </c>
      <c r="BQ151" s="25" t="e">
        <f t="shared" si="27"/>
        <v>#VALUE!</v>
      </c>
      <c r="BR151" s="15"/>
      <c r="BS151" s="24" t="e">
        <f t="shared" si="28"/>
        <v>#VALUE!</v>
      </c>
      <c r="BT151" s="25"/>
      <c r="BU151" s="35" t="e">
        <f t="shared" si="29"/>
        <v>#VALUE!</v>
      </c>
      <c r="BV151" s="25" t="e">
        <f t="shared" si="30"/>
        <v>#VALUE!</v>
      </c>
      <c r="BW151" s="15"/>
      <c r="BX151" s="24">
        <f t="shared" si="31"/>
        <v>0</v>
      </c>
      <c r="BY151" s="25"/>
      <c r="BZ151" s="58">
        <f t="shared" si="32"/>
        <v>0</v>
      </c>
      <c r="CA151" s="25">
        <f t="shared" si="33"/>
        <v>0</v>
      </c>
    </row>
    <row r="152" spans="1:79" ht="26.4" x14ac:dyDescent="0.25">
      <c r="A152" s="3" t="s">
        <v>6749</v>
      </c>
      <c r="B152" s="3" t="s">
        <v>1386</v>
      </c>
      <c r="C152" s="5" t="s">
        <v>3062</v>
      </c>
      <c r="D152" s="36">
        <v>1000</v>
      </c>
      <c r="E152" s="37" t="s">
        <v>3063</v>
      </c>
      <c r="F152" s="38">
        <v>6790042</v>
      </c>
      <c r="G152" s="25">
        <v>25.78</v>
      </c>
      <c r="H152" s="26">
        <f t="shared" si="35"/>
        <v>2.5780000000000001E-2</v>
      </c>
      <c r="BE152" s="39" t="s">
        <v>3626</v>
      </c>
      <c r="BF152" s="39">
        <v>144</v>
      </c>
      <c r="BG152" s="39" t="s">
        <v>3627</v>
      </c>
      <c r="BH152" s="24">
        <v>156</v>
      </c>
      <c r="BI152" s="24" t="e">
        <f>BF152*#REF!</f>
        <v>#REF!</v>
      </c>
      <c r="BJ152" s="25"/>
      <c r="BK152" s="26">
        <f t="shared" si="34"/>
        <v>0</v>
      </c>
      <c r="BL152" s="25" t="e">
        <f t="shared" si="24"/>
        <v>#REF!</v>
      </c>
      <c r="BM152" s="24">
        <v>96.2</v>
      </c>
      <c r="BN152" s="24" t="e">
        <f t="shared" si="25"/>
        <v>#VALUE!</v>
      </c>
      <c r="BO152" s="25"/>
      <c r="BP152" s="35" t="e">
        <f t="shared" si="26"/>
        <v>#VALUE!</v>
      </c>
      <c r="BQ152" s="25" t="e">
        <f t="shared" si="27"/>
        <v>#VALUE!</v>
      </c>
      <c r="BR152" s="24">
        <v>181.99999999999994</v>
      </c>
      <c r="BS152" s="24" t="e">
        <f t="shared" si="28"/>
        <v>#VALUE!</v>
      </c>
      <c r="BT152" s="25"/>
      <c r="BU152" s="35" t="e">
        <f t="shared" si="29"/>
        <v>#VALUE!</v>
      </c>
      <c r="BV152" s="25" t="e">
        <f t="shared" si="30"/>
        <v>#VALUE!</v>
      </c>
      <c r="BW152" s="24">
        <v>26</v>
      </c>
      <c r="BX152" s="24">
        <f t="shared" si="31"/>
        <v>26000</v>
      </c>
      <c r="BY152" s="40">
        <v>9.9638515000000005</v>
      </c>
      <c r="BZ152" s="58">
        <f t="shared" si="32"/>
        <v>6.9193413194444442E-2</v>
      </c>
      <c r="CA152" s="25">
        <f t="shared" si="33"/>
        <v>1799.0287430555554</v>
      </c>
    </row>
    <row r="153" spans="1:79" ht="26.4" x14ac:dyDescent="0.25">
      <c r="A153" s="3" t="s">
        <v>6750</v>
      </c>
      <c r="B153" s="3" t="s">
        <v>1387</v>
      </c>
      <c r="C153" s="5" t="s">
        <v>3061</v>
      </c>
      <c r="D153" s="36">
        <v>1000</v>
      </c>
      <c r="E153" s="37" t="s">
        <v>2773</v>
      </c>
      <c r="F153" s="38">
        <v>6790028</v>
      </c>
      <c r="G153" s="25">
        <v>25.78</v>
      </c>
      <c r="H153" s="26">
        <f t="shared" si="35"/>
        <v>2.5780000000000001E-2</v>
      </c>
      <c r="BE153" s="39" t="s">
        <v>3626</v>
      </c>
      <c r="BF153" s="39">
        <v>144</v>
      </c>
      <c r="BG153" s="39" t="s">
        <v>3627</v>
      </c>
      <c r="BH153" s="24">
        <v>465.4</v>
      </c>
      <c r="BI153" s="24" t="e">
        <f>BF153*#REF!</f>
        <v>#REF!</v>
      </c>
      <c r="BJ153" s="25"/>
      <c r="BK153" s="26">
        <f t="shared" si="34"/>
        <v>0</v>
      </c>
      <c r="BL153" s="25" t="e">
        <f t="shared" ref="BL153:BL161" si="36">BK153*BI153</f>
        <v>#REF!</v>
      </c>
      <c r="BM153" s="24">
        <v>181.99999999999994</v>
      </c>
      <c r="BN153" s="24" t="e">
        <f t="shared" ref="BN153:BN161" si="37">$E153*BM153</f>
        <v>#VALUE!</v>
      </c>
      <c r="BO153" s="25"/>
      <c r="BP153" s="35" t="e">
        <f t="shared" ref="BP153:BP161" si="38">BO153/$E153</f>
        <v>#VALUE!</v>
      </c>
      <c r="BQ153" s="25" t="e">
        <f t="shared" ref="BQ153:BQ200" si="39">BP153*BN153</f>
        <v>#VALUE!</v>
      </c>
      <c r="BR153" s="24">
        <v>179.39999999999998</v>
      </c>
      <c r="BS153" s="24" t="e">
        <f t="shared" ref="BS153:BS200" si="40">$E153*BR153</f>
        <v>#VALUE!</v>
      </c>
      <c r="BT153" s="25"/>
      <c r="BU153" s="35" t="e">
        <f t="shared" ref="BU153:BU200" si="41">BT153/$E153</f>
        <v>#VALUE!</v>
      </c>
      <c r="BV153" s="25" t="e">
        <f t="shared" ref="BV153:BV200" si="42">BU153*BS153</f>
        <v>#VALUE!</v>
      </c>
      <c r="BW153" s="24">
        <v>28.6</v>
      </c>
      <c r="BX153" s="24">
        <f t="shared" ref="BX153:BX200" si="43">$D153*BW153</f>
        <v>28600</v>
      </c>
      <c r="BY153" s="40">
        <v>9.9627949999999998</v>
      </c>
      <c r="BZ153" s="58">
        <f t="shared" si="32"/>
        <v>6.9186076388888892E-2</v>
      </c>
      <c r="CA153" s="25">
        <f t="shared" ref="CA153:CA200" si="44">BZ153*BX153</f>
        <v>1978.7217847222223</v>
      </c>
    </row>
    <row r="154" spans="1:79" ht="26.4" x14ac:dyDescent="0.25">
      <c r="A154" s="3" t="s">
        <v>6751</v>
      </c>
      <c r="B154" s="3" t="s">
        <v>754</v>
      </c>
      <c r="C154" s="5" t="s">
        <v>2841</v>
      </c>
      <c r="D154" s="36">
        <v>12</v>
      </c>
      <c r="E154" s="37" t="s">
        <v>2839</v>
      </c>
      <c r="F154" s="38">
        <v>6794127</v>
      </c>
      <c r="G154" s="25">
        <v>8</v>
      </c>
      <c r="H154" s="26">
        <f t="shared" si="35"/>
        <v>0.66666666666666663</v>
      </c>
      <c r="BE154" s="15"/>
      <c r="BF154" s="3">
        <v>1</v>
      </c>
      <c r="BG154" s="3"/>
      <c r="BH154" s="23">
        <v>0</v>
      </c>
      <c r="BI154" s="24" t="e">
        <f>BF154*#REF!</f>
        <v>#REF!</v>
      </c>
      <c r="BJ154" s="25"/>
      <c r="BK154" s="26">
        <f t="shared" si="34"/>
        <v>0</v>
      </c>
      <c r="BL154" s="25" t="e">
        <f t="shared" si="36"/>
        <v>#REF!</v>
      </c>
      <c r="BM154" s="24">
        <v>101.4</v>
      </c>
      <c r="BN154" s="24" t="e">
        <f t="shared" si="37"/>
        <v>#VALUE!</v>
      </c>
      <c r="BO154" s="25"/>
      <c r="BP154" s="35" t="e">
        <f t="shared" si="38"/>
        <v>#VALUE!</v>
      </c>
      <c r="BQ154" s="25" t="e">
        <f t="shared" si="39"/>
        <v>#VALUE!</v>
      </c>
      <c r="BR154" s="24">
        <v>2.6</v>
      </c>
      <c r="BS154" s="24" t="e">
        <f t="shared" si="40"/>
        <v>#VALUE!</v>
      </c>
      <c r="BT154" s="25"/>
      <c r="BU154" s="35" t="e">
        <f t="shared" si="41"/>
        <v>#VALUE!</v>
      </c>
      <c r="BV154" s="25" t="e">
        <f t="shared" si="42"/>
        <v>#VALUE!</v>
      </c>
      <c r="BW154" s="23">
        <v>0</v>
      </c>
      <c r="BX154" s="24">
        <f t="shared" si="43"/>
        <v>0</v>
      </c>
      <c r="BY154" s="25"/>
      <c r="BZ154" s="58">
        <f t="shared" ref="BZ154:BZ200" si="45">BY154/BF154</f>
        <v>0</v>
      </c>
      <c r="CA154" s="25">
        <f t="shared" si="44"/>
        <v>0</v>
      </c>
    </row>
    <row r="155" spans="1:79" ht="26.4" x14ac:dyDescent="0.25">
      <c r="A155" s="3" t="s">
        <v>6752</v>
      </c>
      <c r="B155" s="3" t="s">
        <v>680</v>
      </c>
      <c r="C155" s="5" t="s">
        <v>2840</v>
      </c>
      <c r="D155" s="36">
        <v>12</v>
      </c>
      <c r="E155" s="37" t="s">
        <v>2839</v>
      </c>
      <c r="F155" s="38">
        <v>6790018</v>
      </c>
      <c r="G155" s="25">
        <v>8</v>
      </c>
      <c r="H155" s="26">
        <f t="shared" si="35"/>
        <v>0.66666666666666663</v>
      </c>
      <c r="BE155" s="15"/>
      <c r="BF155" s="3">
        <v>1</v>
      </c>
      <c r="BG155" s="3"/>
      <c r="BH155" s="24">
        <v>44.2</v>
      </c>
      <c r="BI155" s="24" t="e">
        <f>BF155*#REF!</f>
        <v>#REF!</v>
      </c>
      <c r="BJ155" s="25"/>
      <c r="BK155" s="26">
        <f t="shared" ref="BK155:BK161" si="46">BJ155/BF155</f>
        <v>0</v>
      </c>
      <c r="BL155" s="25" t="e">
        <f t="shared" si="36"/>
        <v>#REF!</v>
      </c>
      <c r="BM155" s="24">
        <v>54.6</v>
      </c>
      <c r="BN155" s="24" t="e">
        <f t="shared" si="37"/>
        <v>#VALUE!</v>
      </c>
      <c r="BO155" s="25"/>
      <c r="BP155" s="35" t="e">
        <f t="shared" si="38"/>
        <v>#VALUE!</v>
      </c>
      <c r="BQ155" s="25" t="e">
        <f t="shared" si="39"/>
        <v>#VALUE!</v>
      </c>
      <c r="BR155" s="24">
        <v>67.600000000000009</v>
      </c>
      <c r="BS155" s="24" t="e">
        <f t="shared" si="40"/>
        <v>#VALUE!</v>
      </c>
      <c r="BT155" s="25"/>
      <c r="BU155" s="35" t="e">
        <f t="shared" si="41"/>
        <v>#VALUE!</v>
      </c>
      <c r="BV155" s="25" t="e">
        <f t="shared" si="42"/>
        <v>#VALUE!</v>
      </c>
      <c r="BW155" s="23">
        <v>0</v>
      </c>
      <c r="BX155" s="24">
        <f t="shared" si="43"/>
        <v>0</v>
      </c>
      <c r="BY155" s="25"/>
      <c r="BZ155" s="58">
        <f t="shared" si="45"/>
        <v>0</v>
      </c>
      <c r="CA155" s="25">
        <f t="shared" si="44"/>
        <v>0</v>
      </c>
    </row>
    <row r="156" spans="1:79" ht="26.4" x14ac:dyDescent="0.25">
      <c r="A156" s="3" t="s">
        <v>6753</v>
      </c>
      <c r="B156" s="30" t="s">
        <v>2728</v>
      </c>
      <c r="C156" s="5" t="s">
        <v>2878</v>
      </c>
      <c r="D156" s="36">
        <v>100</v>
      </c>
      <c r="E156" s="37" t="s">
        <v>2879</v>
      </c>
      <c r="F156" s="38">
        <v>6795678</v>
      </c>
      <c r="G156" s="25">
        <v>3.55</v>
      </c>
      <c r="H156" s="26">
        <f t="shared" si="35"/>
        <v>3.5499999999999997E-2</v>
      </c>
      <c r="BE156" s="31"/>
      <c r="BF156" s="32">
        <v>1</v>
      </c>
      <c r="BG156" s="31"/>
      <c r="BH156" s="31"/>
      <c r="BI156" s="24" t="e">
        <f>BF156*#REF!</f>
        <v>#REF!</v>
      </c>
      <c r="BJ156" s="25"/>
      <c r="BK156" s="26">
        <f t="shared" si="46"/>
        <v>0</v>
      </c>
      <c r="BL156" s="25" t="e">
        <f t="shared" si="36"/>
        <v>#REF!</v>
      </c>
      <c r="BM156" s="32">
        <v>1000</v>
      </c>
      <c r="BN156" s="24" t="e">
        <f t="shared" si="37"/>
        <v>#VALUE!</v>
      </c>
      <c r="BO156" s="25"/>
      <c r="BP156" s="35" t="e">
        <f t="shared" si="38"/>
        <v>#VALUE!</v>
      </c>
      <c r="BQ156" s="25" t="e">
        <f t="shared" si="39"/>
        <v>#VALUE!</v>
      </c>
      <c r="BR156" s="15"/>
      <c r="BS156" s="24" t="e">
        <f t="shared" si="40"/>
        <v>#VALUE!</v>
      </c>
      <c r="BT156" s="25"/>
      <c r="BU156" s="35" t="e">
        <f t="shared" si="41"/>
        <v>#VALUE!</v>
      </c>
      <c r="BV156" s="25" t="e">
        <f t="shared" si="42"/>
        <v>#VALUE!</v>
      </c>
      <c r="BW156" s="15"/>
      <c r="BX156" s="24">
        <f t="shared" si="43"/>
        <v>0</v>
      </c>
      <c r="BY156" s="25"/>
      <c r="BZ156" s="58">
        <f t="shared" si="45"/>
        <v>0</v>
      </c>
      <c r="CA156" s="25">
        <f t="shared" si="44"/>
        <v>0</v>
      </c>
    </row>
    <row r="157" spans="1:79" ht="26.4" x14ac:dyDescent="0.25">
      <c r="A157" s="3" t="s">
        <v>6754</v>
      </c>
      <c r="B157" s="3" t="s">
        <v>1388</v>
      </c>
      <c r="C157" s="5" t="s">
        <v>3059</v>
      </c>
      <c r="D157" s="36">
        <v>1000</v>
      </c>
      <c r="E157" s="37" t="s">
        <v>3060</v>
      </c>
      <c r="F157" s="38">
        <v>6795612</v>
      </c>
      <c r="G157" s="25">
        <v>43.94</v>
      </c>
      <c r="H157" s="26">
        <f t="shared" si="35"/>
        <v>4.394E-2</v>
      </c>
      <c r="BE157" s="15"/>
      <c r="BF157" s="3">
        <v>1</v>
      </c>
      <c r="BG157" s="3"/>
      <c r="BH157" s="24">
        <v>70.2</v>
      </c>
      <c r="BI157" s="24" t="e">
        <f>BF157*#REF!</f>
        <v>#REF!</v>
      </c>
      <c r="BJ157" s="25"/>
      <c r="BK157" s="26">
        <f t="shared" si="46"/>
        <v>0</v>
      </c>
      <c r="BL157" s="25" t="e">
        <f t="shared" si="36"/>
        <v>#REF!</v>
      </c>
      <c r="BM157" s="24">
        <v>18.200000000000003</v>
      </c>
      <c r="BN157" s="24" t="e">
        <f t="shared" si="37"/>
        <v>#VALUE!</v>
      </c>
      <c r="BO157" s="25"/>
      <c r="BP157" s="35" t="e">
        <f t="shared" si="38"/>
        <v>#VALUE!</v>
      </c>
      <c r="BQ157" s="25" t="e">
        <f t="shared" si="39"/>
        <v>#VALUE!</v>
      </c>
      <c r="BR157" s="24">
        <v>31.2</v>
      </c>
      <c r="BS157" s="24" t="e">
        <f t="shared" si="40"/>
        <v>#VALUE!</v>
      </c>
      <c r="BT157" s="25"/>
      <c r="BU157" s="35" t="e">
        <f t="shared" si="41"/>
        <v>#VALUE!</v>
      </c>
      <c r="BV157" s="25" t="e">
        <f t="shared" si="42"/>
        <v>#VALUE!</v>
      </c>
      <c r="BW157" s="23">
        <v>0</v>
      </c>
      <c r="BX157" s="24">
        <f t="shared" si="43"/>
        <v>0</v>
      </c>
      <c r="BY157" s="25"/>
      <c r="BZ157" s="58">
        <f t="shared" si="45"/>
        <v>0</v>
      </c>
      <c r="CA157" s="25">
        <f t="shared" si="44"/>
        <v>0</v>
      </c>
    </row>
    <row r="158" spans="1:79" ht="26.4" x14ac:dyDescent="0.25">
      <c r="A158" s="3" t="s">
        <v>6755</v>
      </c>
      <c r="B158" s="3" t="s">
        <v>753</v>
      </c>
      <c r="C158" s="5" t="s">
        <v>2887</v>
      </c>
      <c r="D158" s="36">
        <v>144</v>
      </c>
      <c r="E158" s="37" t="s">
        <v>2888</v>
      </c>
      <c r="F158" s="38">
        <v>6785612</v>
      </c>
      <c r="G158" s="25">
        <v>8.3800000000000008</v>
      </c>
      <c r="H158" s="26">
        <f t="shared" si="35"/>
        <v>5.8194444444444451E-2</v>
      </c>
      <c r="BE158" s="15"/>
      <c r="BF158" s="3">
        <v>1</v>
      </c>
      <c r="BG158" s="3"/>
      <c r="BH158" s="24">
        <v>699.4</v>
      </c>
      <c r="BI158" s="24" t="e">
        <f>BF158*#REF!</f>
        <v>#REF!</v>
      </c>
      <c r="BJ158" s="25"/>
      <c r="BK158" s="26">
        <f t="shared" si="46"/>
        <v>0</v>
      </c>
      <c r="BL158" s="25" t="e">
        <f t="shared" si="36"/>
        <v>#REF!</v>
      </c>
      <c r="BM158" s="24">
        <v>501.80000000000007</v>
      </c>
      <c r="BN158" s="24" t="e">
        <f t="shared" si="37"/>
        <v>#VALUE!</v>
      </c>
      <c r="BO158" s="25"/>
      <c r="BP158" s="35" t="e">
        <f t="shared" si="38"/>
        <v>#VALUE!</v>
      </c>
      <c r="BQ158" s="25" t="e">
        <f t="shared" si="39"/>
        <v>#VALUE!</v>
      </c>
      <c r="BR158" s="24">
        <v>91.000000000000014</v>
      </c>
      <c r="BS158" s="24" t="e">
        <f t="shared" si="40"/>
        <v>#VALUE!</v>
      </c>
      <c r="BT158" s="25"/>
      <c r="BU158" s="35" t="e">
        <f t="shared" si="41"/>
        <v>#VALUE!</v>
      </c>
      <c r="BV158" s="25" t="e">
        <f t="shared" si="42"/>
        <v>#VALUE!</v>
      </c>
      <c r="BW158" s="23">
        <v>0</v>
      </c>
      <c r="BX158" s="24">
        <f t="shared" si="43"/>
        <v>0</v>
      </c>
      <c r="BY158" s="25"/>
      <c r="BZ158" s="58">
        <f t="shared" si="45"/>
        <v>0</v>
      </c>
      <c r="CA158" s="25">
        <f t="shared" si="44"/>
        <v>0</v>
      </c>
    </row>
    <row r="159" spans="1:79" ht="26.4" x14ac:dyDescent="0.25">
      <c r="A159" s="3" t="s">
        <v>6756</v>
      </c>
      <c r="B159" s="3" t="s">
        <v>677</v>
      </c>
      <c r="C159" s="5" t="s">
        <v>2818</v>
      </c>
      <c r="D159" s="36">
        <v>2400</v>
      </c>
      <c r="E159" s="37" t="s">
        <v>2819</v>
      </c>
      <c r="F159" s="38">
        <v>6523001</v>
      </c>
      <c r="G159" s="25">
        <v>55.21</v>
      </c>
      <c r="H159" s="26">
        <f t="shared" si="35"/>
        <v>2.3004166666666666E-2</v>
      </c>
      <c r="BE159" s="41" t="s">
        <v>3629</v>
      </c>
      <c r="BF159" s="39">
        <v>1000</v>
      </c>
      <c r="BG159" s="39" t="s">
        <v>3549</v>
      </c>
      <c r="BH159" s="24">
        <v>158.6</v>
      </c>
      <c r="BI159" s="24" t="e">
        <f>BF159*#REF!</f>
        <v>#REF!</v>
      </c>
      <c r="BJ159" s="25"/>
      <c r="BK159" s="26">
        <f t="shared" si="46"/>
        <v>0</v>
      </c>
      <c r="BL159" s="25" t="e">
        <f t="shared" si="36"/>
        <v>#REF!</v>
      </c>
      <c r="BM159" s="24">
        <v>31.2</v>
      </c>
      <c r="BN159" s="24" t="e">
        <f t="shared" si="37"/>
        <v>#VALUE!</v>
      </c>
      <c r="BO159" s="25"/>
      <c r="BP159" s="35" t="e">
        <f t="shared" si="38"/>
        <v>#VALUE!</v>
      </c>
      <c r="BQ159" s="25" t="e">
        <f t="shared" si="39"/>
        <v>#VALUE!</v>
      </c>
      <c r="BR159" s="24">
        <v>5.2</v>
      </c>
      <c r="BS159" s="24" t="e">
        <f t="shared" si="40"/>
        <v>#VALUE!</v>
      </c>
      <c r="BT159" s="25"/>
      <c r="BU159" s="35" t="e">
        <f t="shared" si="41"/>
        <v>#VALUE!</v>
      </c>
      <c r="BV159" s="25" t="e">
        <f t="shared" si="42"/>
        <v>#VALUE!</v>
      </c>
      <c r="BW159" s="24">
        <v>465.40000000000003</v>
      </c>
      <c r="BX159" s="24">
        <f t="shared" si="43"/>
        <v>1116960</v>
      </c>
      <c r="BY159" s="40">
        <v>15.637499999999999</v>
      </c>
      <c r="BZ159" s="58">
        <f t="shared" si="45"/>
        <v>1.5637499999999999E-2</v>
      </c>
      <c r="CA159" s="25">
        <f t="shared" si="44"/>
        <v>17466.462</v>
      </c>
    </row>
    <row r="160" spans="1:79" ht="26.4" x14ac:dyDescent="0.25">
      <c r="A160" s="3" t="s">
        <v>6757</v>
      </c>
      <c r="B160" s="3" t="s">
        <v>666</v>
      </c>
      <c r="C160" s="5" t="s">
        <v>2797</v>
      </c>
      <c r="D160" s="36">
        <v>1</v>
      </c>
      <c r="E160" s="37" t="s">
        <v>2786</v>
      </c>
      <c r="F160" s="38">
        <v>41056</v>
      </c>
      <c r="G160" s="25">
        <v>3.31</v>
      </c>
      <c r="H160" s="26">
        <f t="shared" si="35"/>
        <v>3.31</v>
      </c>
      <c r="BE160" s="41" t="s">
        <v>3629</v>
      </c>
      <c r="BF160" s="39">
        <v>1000</v>
      </c>
      <c r="BG160" s="39" t="s">
        <v>3549</v>
      </c>
      <c r="BH160" s="24">
        <v>221</v>
      </c>
      <c r="BI160" s="24" t="e">
        <f>BF160*#REF!</f>
        <v>#REF!</v>
      </c>
      <c r="BJ160" s="25"/>
      <c r="BK160" s="26">
        <f t="shared" si="46"/>
        <v>0</v>
      </c>
      <c r="BL160" s="25" t="e">
        <f t="shared" si="36"/>
        <v>#REF!</v>
      </c>
      <c r="BM160" s="23">
        <v>0</v>
      </c>
      <c r="BN160" s="24" t="e">
        <f t="shared" si="37"/>
        <v>#VALUE!</v>
      </c>
      <c r="BO160" s="25"/>
      <c r="BP160" s="35" t="e">
        <f t="shared" si="38"/>
        <v>#VALUE!</v>
      </c>
      <c r="BQ160" s="25" t="e">
        <f t="shared" si="39"/>
        <v>#VALUE!</v>
      </c>
      <c r="BR160" s="24">
        <v>7.8000000000000007</v>
      </c>
      <c r="BS160" s="24" t="e">
        <f t="shared" si="40"/>
        <v>#VALUE!</v>
      </c>
      <c r="BT160" s="25"/>
      <c r="BU160" s="35" t="e">
        <f t="shared" si="41"/>
        <v>#VALUE!</v>
      </c>
      <c r="BV160" s="25" t="e">
        <f t="shared" si="42"/>
        <v>#VALUE!</v>
      </c>
      <c r="BW160" s="24">
        <v>75.399999999999991</v>
      </c>
      <c r="BX160" s="24">
        <f t="shared" si="43"/>
        <v>75.399999999999991</v>
      </c>
      <c r="BY160" s="40">
        <v>15.637499999999999</v>
      </c>
      <c r="BZ160" s="58">
        <f t="shared" si="45"/>
        <v>1.5637499999999999E-2</v>
      </c>
      <c r="CA160" s="25">
        <f t="shared" si="44"/>
        <v>1.1790674999999997</v>
      </c>
    </row>
    <row r="161" spans="1:79" ht="26.4" x14ac:dyDescent="0.25">
      <c r="A161" s="3" t="s">
        <v>6758</v>
      </c>
      <c r="B161" s="3" t="s">
        <v>751</v>
      </c>
      <c r="C161" s="5" t="s">
        <v>2796</v>
      </c>
      <c r="D161" s="36">
        <v>1</v>
      </c>
      <c r="E161" s="37" t="s">
        <v>2786</v>
      </c>
      <c r="F161" s="38">
        <v>5643030</v>
      </c>
      <c r="G161" s="25">
        <v>4.8</v>
      </c>
      <c r="H161" s="26">
        <f t="shared" si="35"/>
        <v>4.8</v>
      </c>
      <c r="BE161" s="41" t="s">
        <v>3630</v>
      </c>
      <c r="BF161" s="39">
        <v>1000</v>
      </c>
      <c r="BG161" s="39" t="s">
        <v>3549</v>
      </c>
      <c r="BH161" s="24">
        <v>8811.4</v>
      </c>
      <c r="BI161" s="24" t="e">
        <f>BF161*#REF!</f>
        <v>#REF!</v>
      </c>
      <c r="BJ161" s="25"/>
      <c r="BK161" s="26">
        <f t="shared" si="46"/>
        <v>0</v>
      </c>
      <c r="BL161" s="25" t="e">
        <f t="shared" si="36"/>
        <v>#REF!</v>
      </c>
      <c r="BM161" s="24">
        <v>9115.6</v>
      </c>
      <c r="BN161" s="24" t="e">
        <f t="shared" si="37"/>
        <v>#VALUE!</v>
      </c>
      <c r="BO161" s="25"/>
      <c r="BP161" s="35" t="e">
        <f t="shared" si="38"/>
        <v>#VALUE!</v>
      </c>
      <c r="BQ161" s="25" t="e">
        <f t="shared" si="39"/>
        <v>#VALUE!</v>
      </c>
      <c r="BR161" s="24">
        <v>3889.5999999999995</v>
      </c>
      <c r="BS161" s="24" t="e">
        <f t="shared" si="40"/>
        <v>#VALUE!</v>
      </c>
      <c r="BT161" s="25"/>
      <c r="BU161" s="35" t="e">
        <f t="shared" si="41"/>
        <v>#VALUE!</v>
      </c>
      <c r="BV161" s="25" t="e">
        <f t="shared" si="42"/>
        <v>#VALUE!</v>
      </c>
      <c r="BW161" s="24">
        <v>959.40000000000009</v>
      </c>
      <c r="BX161" s="24">
        <f t="shared" si="43"/>
        <v>959.40000000000009</v>
      </c>
      <c r="BY161" s="40">
        <v>13.760999999999999</v>
      </c>
      <c r="BZ161" s="58">
        <f t="shared" si="45"/>
        <v>1.3760999999999999E-2</v>
      </c>
      <c r="CA161" s="25">
        <f t="shared" si="44"/>
        <v>13.2023034</v>
      </c>
    </row>
    <row r="162" spans="1:79" ht="26.4" x14ac:dyDescent="0.25">
      <c r="A162" s="3" t="s">
        <v>6759</v>
      </c>
      <c r="B162" s="30" t="s">
        <v>2713</v>
      </c>
      <c r="C162" s="5" t="s">
        <v>3143</v>
      </c>
      <c r="D162" s="36">
        <v>2500</v>
      </c>
      <c r="E162" s="37" t="s">
        <v>3144</v>
      </c>
      <c r="F162" s="38">
        <v>6805001</v>
      </c>
      <c r="G162" s="25">
        <v>43.03</v>
      </c>
      <c r="H162" s="26">
        <f t="shared" si="35"/>
        <v>1.7212000000000002E-2</v>
      </c>
      <c r="BE162" s="41" t="s">
        <v>3631</v>
      </c>
      <c r="BF162" s="39">
        <v>1000</v>
      </c>
      <c r="BG162" s="39" t="s">
        <v>3549</v>
      </c>
      <c r="BH162" s="24">
        <v>959.40000000000009</v>
      </c>
      <c r="BI162" s="24">
        <v>959400.00000000012</v>
      </c>
      <c r="BJ162" s="25">
        <v>13.2</v>
      </c>
      <c r="BK162" s="46">
        <v>1.32E-2</v>
      </c>
      <c r="BL162" s="25">
        <v>12664.080000000002</v>
      </c>
      <c r="BM162" s="47" t="s">
        <v>3632</v>
      </c>
      <c r="BN162" s="48">
        <v>13.2</v>
      </c>
      <c r="BO162" s="49"/>
      <c r="BP162" s="49" t="s">
        <v>3633</v>
      </c>
      <c r="BQ162" s="25" t="e">
        <f t="shared" si="39"/>
        <v>#VALUE!</v>
      </c>
      <c r="BR162" s="24">
        <v>715</v>
      </c>
      <c r="BS162" s="24" t="e">
        <f t="shared" si="40"/>
        <v>#VALUE!</v>
      </c>
      <c r="BT162" s="25"/>
      <c r="BU162" s="35" t="e">
        <f t="shared" si="41"/>
        <v>#VALUE!</v>
      </c>
      <c r="BV162" s="25" t="e">
        <f t="shared" si="42"/>
        <v>#VALUE!</v>
      </c>
      <c r="BW162" s="24">
        <v>2.6</v>
      </c>
      <c r="BX162" s="24">
        <f t="shared" si="43"/>
        <v>6500</v>
      </c>
      <c r="BY162" s="40">
        <v>14.594999999999999</v>
      </c>
      <c r="BZ162" s="58">
        <f t="shared" si="45"/>
        <v>1.4594999999999999E-2</v>
      </c>
      <c r="CA162" s="25">
        <f t="shared" si="44"/>
        <v>94.867499999999993</v>
      </c>
    </row>
    <row r="163" spans="1:79" ht="26.4" x14ac:dyDescent="0.25">
      <c r="A163" s="3" t="s">
        <v>6760</v>
      </c>
      <c r="B163" s="3" t="s">
        <v>1389</v>
      </c>
      <c r="C163" s="5" t="s">
        <v>3000</v>
      </c>
      <c r="D163" s="36">
        <v>500</v>
      </c>
      <c r="E163" s="37" t="s">
        <v>2963</v>
      </c>
      <c r="F163" s="38">
        <v>7789077</v>
      </c>
      <c r="G163" s="25">
        <v>14.27</v>
      </c>
      <c r="H163" s="26">
        <f t="shared" si="35"/>
        <v>2.8539999999999999E-2</v>
      </c>
      <c r="BE163" s="15"/>
      <c r="BF163" s="3">
        <v>1</v>
      </c>
      <c r="BG163" s="3"/>
      <c r="BH163" s="24">
        <v>3468.4</v>
      </c>
      <c r="BI163" s="24" t="e">
        <f>BF163*#REF!</f>
        <v>#REF!</v>
      </c>
      <c r="BJ163" s="25"/>
      <c r="BK163" s="26">
        <f t="shared" ref="BK163:BK210" si="47">BJ163/BF163</f>
        <v>0</v>
      </c>
      <c r="BL163" s="25" t="e">
        <f t="shared" ref="BL163:BL210" si="48">BK163*BI163</f>
        <v>#REF!</v>
      </c>
      <c r="BM163" s="24">
        <v>647.4</v>
      </c>
      <c r="BN163" s="24" t="e">
        <f t="shared" ref="BN163:BN189" si="49">$E163*BM163</f>
        <v>#VALUE!</v>
      </c>
      <c r="BO163" s="25"/>
      <c r="BP163" s="35" t="e">
        <f t="shared" ref="BP163:BP189" si="50">BO163/$E163</f>
        <v>#VALUE!</v>
      </c>
      <c r="BQ163" s="25" t="e">
        <f t="shared" si="39"/>
        <v>#VALUE!</v>
      </c>
      <c r="BR163" s="24">
        <v>2168.4000000000005</v>
      </c>
      <c r="BS163" s="24" t="e">
        <f t="shared" si="40"/>
        <v>#VALUE!</v>
      </c>
      <c r="BT163" s="25"/>
      <c r="BU163" s="35" t="e">
        <f t="shared" si="41"/>
        <v>#VALUE!</v>
      </c>
      <c r="BV163" s="25" t="e">
        <f t="shared" si="42"/>
        <v>#VALUE!</v>
      </c>
      <c r="BW163" s="23">
        <v>0</v>
      </c>
      <c r="BX163" s="24">
        <f t="shared" si="43"/>
        <v>0</v>
      </c>
      <c r="BY163" s="25"/>
      <c r="BZ163" s="58">
        <f t="shared" si="45"/>
        <v>0</v>
      </c>
      <c r="CA163" s="25">
        <f t="shared" si="44"/>
        <v>0</v>
      </c>
    </row>
    <row r="164" spans="1:79" ht="26.4" x14ac:dyDescent="0.25">
      <c r="A164" s="3" t="s">
        <v>6761</v>
      </c>
      <c r="B164" s="3" t="s">
        <v>739</v>
      </c>
      <c r="C164" s="5" t="s">
        <v>2935</v>
      </c>
      <c r="D164" s="36">
        <v>250</v>
      </c>
      <c r="E164" s="37" t="s">
        <v>2769</v>
      </c>
      <c r="F164" s="38">
        <v>8523893</v>
      </c>
      <c r="G164" s="25">
        <v>20.14</v>
      </c>
      <c r="H164" s="26">
        <f t="shared" si="35"/>
        <v>8.0560000000000007E-2</v>
      </c>
      <c r="BE164" s="15"/>
      <c r="BF164" s="3">
        <v>1</v>
      </c>
      <c r="BG164" s="3"/>
      <c r="BH164" s="24">
        <v>28.6</v>
      </c>
      <c r="BI164" s="24" t="e">
        <f>BF164*#REF!</f>
        <v>#REF!</v>
      </c>
      <c r="BJ164" s="25"/>
      <c r="BK164" s="26">
        <f t="shared" si="47"/>
        <v>0</v>
      </c>
      <c r="BL164" s="25" t="e">
        <f t="shared" si="48"/>
        <v>#REF!</v>
      </c>
      <c r="BM164" s="24">
        <v>44.2</v>
      </c>
      <c r="BN164" s="24" t="e">
        <f t="shared" si="49"/>
        <v>#VALUE!</v>
      </c>
      <c r="BO164" s="25"/>
      <c r="BP164" s="35" t="e">
        <f t="shared" si="50"/>
        <v>#VALUE!</v>
      </c>
      <c r="BQ164" s="25" t="e">
        <f t="shared" si="39"/>
        <v>#VALUE!</v>
      </c>
      <c r="BR164" s="24">
        <v>2.6</v>
      </c>
      <c r="BS164" s="24" t="e">
        <f t="shared" si="40"/>
        <v>#VALUE!</v>
      </c>
      <c r="BT164" s="25"/>
      <c r="BU164" s="35" t="e">
        <f t="shared" si="41"/>
        <v>#VALUE!</v>
      </c>
      <c r="BV164" s="25" t="e">
        <f t="shared" si="42"/>
        <v>#VALUE!</v>
      </c>
      <c r="BW164" s="23">
        <v>0</v>
      </c>
      <c r="BX164" s="24">
        <f t="shared" si="43"/>
        <v>0</v>
      </c>
      <c r="BY164" s="25"/>
      <c r="BZ164" s="58">
        <f t="shared" si="45"/>
        <v>0</v>
      </c>
      <c r="CA164" s="25">
        <f t="shared" si="44"/>
        <v>0</v>
      </c>
    </row>
    <row r="165" spans="1:79" ht="26.4" x14ac:dyDescent="0.25">
      <c r="A165" s="3" t="s">
        <v>6762</v>
      </c>
      <c r="B165" s="3" t="s">
        <v>1390</v>
      </c>
      <c r="C165" s="5" t="s">
        <v>2936</v>
      </c>
      <c r="D165" s="36">
        <v>250</v>
      </c>
      <c r="E165" s="37" t="s">
        <v>2769</v>
      </c>
      <c r="F165" s="38">
        <v>7252978</v>
      </c>
      <c r="G165" s="25">
        <v>13.24</v>
      </c>
      <c r="H165" s="26">
        <f t="shared" si="35"/>
        <v>5.296E-2</v>
      </c>
      <c r="BE165" s="39" t="s">
        <v>3634</v>
      </c>
      <c r="BF165" s="39">
        <v>1000</v>
      </c>
      <c r="BG165" s="39"/>
      <c r="BH165" s="24">
        <v>486.20000000000005</v>
      </c>
      <c r="BI165" s="24" t="e">
        <f>BF165*#REF!</f>
        <v>#REF!</v>
      </c>
      <c r="BJ165" s="25"/>
      <c r="BK165" s="26">
        <f t="shared" si="47"/>
        <v>0</v>
      </c>
      <c r="BL165" s="25" t="e">
        <f t="shared" si="48"/>
        <v>#REF!</v>
      </c>
      <c r="BM165" s="24">
        <v>325.00000000000006</v>
      </c>
      <c r="BN165" s="24" t="e">
        <f t="shared" si="49"/>
        <v>#VALUE!</v>
      </c>
      <c r="BO165" s="25"/>
      <c r="BP165" s="35" t="e">
        <f t="shared" si="50"/>
        <v>#VALUE!</v>
      </c>
      <c r="BQ165" s="25" t="e">
        <f t="shared" si="39"/>
        <v>#VALUE!</v>
      </c>
      <c r="BR165" s="24">
        <v>293.8</v>
      </c>
      <c r="BS165" s="24" t="e">
        <f t="shared" si="40"/>
        <v>#VALUE!</v>
      </c>
      <c r="BT165" s="25"/>
      <c r="BU165" s="35" t="e">
        <f t="shared" si="41"/>
        <v>#VALUE!</v>
      </c>
      <c r="BV165" s="25" t="e">
        <f t="shared" si="42"/>
        <v>#VALUE!</v>
      </c>
      <c r="BW165" s="24">
        <v>88.4</v>
      </c>
      <c r="BX165" s="24">
        <f t="shared" si="43"/>
        <v>22100</v>
      </c>
      <c r="BY165" s="40">
        <v>18.0336</v>
      </c>
      <c r="BZ165" s="58">
        <f t="shared" si="45"/>
        <v>1.80336E-2</v>
      </c>
      <c r="CA165" s="25">
        <f t="shared" si="44"/>
        <v>398.54255999999998</v>
      </c>
    </row>
    <row r="166" spans="1:79" ht="26.4" x14ac:dyDescent="0.25">
      <c r="A166" s="3" t="s">
        <v>6763</v>
      </c>
      <c r="B166" s="3" t="s">
        <v>728</v>
      </c>
      <c r="C166" s="5" t="s">
        <v>3095</v>
      </c>
      <c r="D166" s="36">
        <v>1000</v>
      </c>
      <c r="E166" s="37" t="s">
        <v>3021</v>
      </c>
      <c r="F166" s="38">
        <v>7815489</v>
      </c>
      <c r="G166" s="25">
        <v>16.579999999999998</v>
      </c>
      <c r="H166" s="26">
        <f t="shared" si="35"/>
        <v>1.6579999999999998E-2</v>
      </c>
      <c r="BE166" s="41" t="s">
        <v>3618</v>
      </c>
      <c r="BF166" s="39">
        <v>960</v>
      </c>
      <c r="BG166" s="39" t="s">
        <v>3591</v>
      </c>
      <c r="BH166" s="23">
        <v>0</v>
      </c>
      <c r="BI166" s="24" t="e">
        <f>BF166*#REF!</f>
        <v>#REF!</v>
      </c>
      <c r="BJ166" s="25"/>
      <c r="BK166" s="26">
        <f t="shared" si="47"/>
        <v>0</v>
      </c>
      <c r="BL166" s="25" t="e">
        <f t="shared" si="48"/>
        <v>#REF!</v>
      </c>
      <c r="BM166" s="23">
        <v>0</v>
      </c>
      <c r="BN166" s="24" t="e">
        <f t="shared" si="49"/>
        <v>#VALUE!</v>
      </c>
      <c r="BO166" s="25"/>
      <c r="BP166" s="35" t="e">
        <f t="shared" si="50"/>
        <v>#VALUE!</v>
      </c>
      <c r="BQ166" s="25" t="e">
        <f t="shared" si="39"/>
        <v>#VALUE!</v>
      </c>
      <c r="BR166" s="24">
        <v>41.599999999999994</v>
      </c>
      <c r="BS166" s="24" t="e">
        <f t="shared" si="40"/>
        <v>#VALUE!</v>
      </c>
      <c r="BT166" s="25"/>
      <c r="BU166" s="35" t="e">
        <f t="shared" si="41"/>
        <v>#VALUE!</v>
      </c>
      <c r="BV166" s="25" t="e">
        <f t="shared" si="42"/>
        <v>#VALUE!</v>
      </c>
      <c r="BW166" s="24">
        <v>33.800000000000004</v>
      </c>
      <c r="BX166" s="24">
        <f t="shared" si="43"/>
        <v>33800.000000000007</v>
      </c>
      <c r="BY166" s="40">
        <v>24.205000000000002</v>
      </c>
      <c r="BZ166" s="58">
        <f t="shared" si="45"/>
        <v>2.5213541666666669E-2</v>
      </c>
      <c r="CA166" s="25">
        <f t="shared" si="44"/>
        <v>852.21770833333358</v>
      </c>
    </row>
    <row r="167" spans="1:79" ht="26.4" x14ac:dyDescent="0.25">
      <c r="A167" s="3" t="s">
        <v>6764</v>
      </c>
      <c r="B167" s="3" t="s">
        <v>729</v>
      </c>
      <c r="C167" s="5" t="s">
        <v>3096</v>
      </c>
      <c r="D167" s="36">
        <v>1000</v>
      </c>
      <c r="E167" s="37" t="s">
        <v>3021</v>
      </c>
      <c r="F167" s="38">
        <v>7815493</v>
      </c>
      <c r="G167" s="25">
        <v>14.28</v>
      </c>
      <c r="H167" s="26">
        <f t="shared" si="35"/>
        <v>1.4279999999999999E-2</v>
      </c>
      <c r="BE167" s="15"/>
      <c r="BF167" s="3">
        <v>1</v>
      </c>
      <c r="BG167" s="3"/>
      <c r="BH167" s="24"/>
      <c r="BI167" s="24" t="e">
        <f>BF167*#REF!</f>
        <v>#REF!</v>
      </c>
      <c r="BJ167" s="25"/>
      <c r="BK167" s="26">
        <f t="shared" si="47"/>
        <v>0</v>
      </c>
      <c r="BL167" s="25" t="e">
        <f t="shared" si="48"/>
        <v>#REF!</v>
      </c>
      <c r="BM167" s="24">
        <v>35</v>
      </c>
      <c r="BN167" s="24" t="e">
        <f t="shared" si="49"/>
        <v>#VALUE!</v>
      </c>
      <c r="BO167" s="25"/>
      <c r="BP167" s="35" t="e">
        <f t="shared" si="50"/>
        <v>#VALUE!</v>
      </c>
      <c r="BQ167" s="25" t="e">
        <f t="shared" si="39"/>
        <v>#VALUE!</v>
      </c>
      <c r="BR167" s="24"/>
      <c r="BS167" s="24" t="e">
        <f t="shared" si="40"/>
        <v>#VALUE!</v>
      </c>
      <c r="BT167" s="25"/>
      <c r="BU167" s="35" t="e">
        <f t="shared" si="41"/>
        <v>#VALUE!</v>
      </c>
      <c r="BV167" s="25" t="e">
        <f t="shared" si="42"/>
        <v>#VALUE!</v>
      </c>
      <c r="BW167" s="23"/>
      <c r="BX167" s="24">
        <f t="shared" si="43"/>
        <v>0</v>
      </c>
      <c r="BY167" s="25"/>
      <c r="BZ167" s="58">
        <f t="shared" si="45"/>
        <v>0</v>
      </c>
      <c r="CA167" s="25">
        <f t="shared" si="44"/>
        <v>0</v>
      </c>
    </row>
    <row r="168" spans="1:79" ht="26.4" x14ac:dyDescent="0.25">
      <c r="A168" s="3" t="s">
        <v>6765</v>
      </c>
      <c r="B168" s="3" t="s">
        <v>1391</v>
      </c>
      <c r="C168" s="5" t="s">
        <v>3092</v>
      </c>
      <c r="D168" s="36">
        <v>1000</v>
      </c>
      <c r="E168" s="37" t="s">
        <v>3021</v>
      </c>
      <c r="F168" s="38">
        <v>7773600</v>
      </c>
      <c r="G168" s="25">
        <v>14.16</v>
      </c>
      <c r="H168" s="26">
        <f t="shared" si="35"/>
        <v>1.4160000000000001E-2</v>
      </c>
      <c r="BE168" s="41" t="s">
        <v>3635</v>
      </c>
      <c r="BF168" s="39">
        <v>25</v>
      </c>
      <c r="BG168" s="39" t="s">
        <v>3479</v>
      </c>
      <c r="BH168" s="24">
        <v>140.4</v>
      </c>
      <c r="BI168" s="24" t="e">
        <f>BF168*#REF!</f>
        <v>#REF!</v>
      </c>
      <c r="BJ168" s="25"/>
      <c r="BK168" s="26">
        <f t="shared" si="47"/>
        <v>0</v>
      </c>
      <c r="BL168" s="25" t="e">
        <f t="shared" si="48"/>
        <v>#REF!</v>
      </c>
      <c r="BM168" s="24">
        <v>166.39999999999998</v>
      </c>
      <c r="BN168" s="24" t="e">
        <f t="shared" si="49"/>
        <v>#VALUE!</v>
      </c>
      <c r="BO168" s="25"/>
      <c r="BP168" s="35" t="e">
        <f t="shared" si="50"/>
        <v>#VALUE!</v>
      </c>
      <c r="BQ168" s="25" t="e">
        <f t="shared" si="39"/>
        <v>#VALUE!</v>
      </c>
      <c r="BR168" s="24">
        <v>49.400000000000006</v>
      </c>
      <c r="BS168" s="24" t="e">
        <f t="shared" si="40"/>
        <v>#VALUE!</v>
      </c>
      <c r="BT168" s="25"/>
      <c r="BU168" s="35" t="e">
        <f t="shared" si="41"/>
        <v>#VALUE!</v>
      </c>
      <c r="BV168" s="25" t="e">
        <f t="shared" si="42"/>
        <v>#VALUE!</v>
      </c>
      <c r="BW168" s="24">
        <v>20.8</v>
      </c>
      <c r="BX168" s="24">
        <f t="shared" si="43"/>
        <v>20800</v>
      </c>
      <c r="BY168" s="40">
        <v>29.032620000000001</v>
      </c>
      <c r="BZ168" s="58">
        <f t="shared" si="45"/>
        <v>1.1613048000000001</v>
      </c>
      <c r="CA168" s="25">
        <f t="shared" si="44"/>
        <v>24155.139840000003</v>
      </c>
    </row>
    <row r="169" spans="1:79" ht="26.4" x14ac:dyDescent="0.25">
      <c r="A169" s="3" t="s">
        <v>6766</v>
      </c>
      <c r="B169" s="3" t="s">
        <v>726</v>
      </c>
      <c r="C169" s="5" t="s">
        <v>3093</v>
      </c>
      <c r="D169" s="36">
        <v>1000</v>
      </c>
      <c r="E169" s="37" t="s">
        <v>3021</v>
      </c>
      <c r="F169" s="38">
        <v>7773605</v>
      </c>
      <c r="G169" s="25">
        <v>14.52</v>
      </c>
      <c r="H169" s="26">
        <f t="shared" si="35"/>
        <v>1.452E-2</v>
      </c>
      <c r="BE169" s="41" t="s">
        <v>3636</v>
      </c>
      <c r="BF169" s="39">
        <v>45</v>
      </c>
      <c r="BG169" s="39" t="s">
        <v>3637</v>
      </c>
      <c r="BH169" s="24">
        <v>111.8</v>
      </c>
      <c r="BI169" s="24" t="e">
        <f>BF169*#REF!</f>
        <v>#REF!</v>
      </c>
      <c r="BJ169" s="25"/>
      <c r="BK169" s="26">
        <f t="shared" si="47"/>
        <v>0</v>
      </c>
      <c r="BL169" s="25" t="e">
        <f t="shared" si="48"/>
        <v>#REF!</v>
      </c>
      <c r="BM169" s="24">
        <v>78</v>
      </c>
      <c r="BN169" s="24" t="e">
        <f t="shared" si="49"/>
        <v>#VALUE!</v>
      </c>
      <c r="BO169" s="25"/>
      <c r="BP169" s="35" t="e">
        <f t="shared" si="50"/>
        <v>#VALUE!</v>
      </c>
      <c r="BQ169" s="25" t="e">
        <f t="shared" si="39"/>
        <v>#VALUE!</v>
      </c>
      <c r="BR169" s="24">
        <v>26.000000000000004</v>
      </c>
      <c r="BS169" s="24" t="e">
        <f t="shared" si="40"/>
        <v>#VALUE!</v>
      </c>
      <c r="BT169" s="25"/>
      <c r="BU169" s="35" t="e">
        <f t="shared" si="41"/>
        <v>#VALUE!</v>
      </c>
      <c r="BV169" s="25" t="e">
        <f t="shared" si="42"/>
        <v>#VALUE!</v>
      </c>
      <c r="BW169" s="24">
        <v>2.6</v>
      </c>
      <c r="BX169" s="24">
        <f t="shared" si="43"/>
        <v>2600</v>
      </c>
      <c r="BY169" s="40">
        <v>83.419200000000004</v>
      </c>
      <c r="BZ169" s="58">
        <f t="shared" si="45"/>
        <v>1.8537600000000001</v>
      </c>
      <c r="CA169" s="25">
        <f t="shared" si="44"/>
        <v>4819.7759999999998</v>
      </c>
    </row>
    <row r="170" spans="1:79" ht="26.4" x14ac:dyDescent="0.25">
      <c r="A170" s="3" t="s">
        <v>6767</v>
      </c>
      <c r="B170" s="3" t="s">
        <v>1392</v>
      </c>
      <c r="C170" s="5" t="s">
        <v>3094</v>
      </c>
      <c r="D170" s="36">
        <v>1000</v>
      </c>
      <c r="E170" s="37" t="s">
        <v>3021</v>
      </c>
      <c r="F170" s="38">
        <v>7815583</v>
      </c>
      <c r="G170" s="25">
        <v>17.52</v>
      </c>
      <c r="H170" s="26">
        <f t="shared" si="35"/>
        <v>1.7520000000000001E-2</v>
      </c>
      <c r="BE170" s="15"/>
      <c r="BF170" s="3">
        <v>1</v>
      </c>
      <c r="BG170" s="3"/>
      <c r="BH170" s="24">
        <v>169</v>
      </c>
      <c r="BI170" s="24" t="e">
        <f>BF170*#REF!</f>
        <v>#REF!</v>
      </c>
      <c r="BJ170" s="25"/>
      <c r="BK170" s="26">
        <f t="shared" si="47"/>
        <v>0</v>
      </c>
      <c r="BL170" s="25" t="e">
        <f t="shared" si="48"/>
        <v>#REF!</v>
      </c>
      <c r="BM170" s="24">
        <v>33.800000000000004</v>
      </c>
      <c r="BN170" s="24" t="e">
        <f t="shared" si="49"/>
        <v>#VALUE!</v>
      </c>
      <c r="BO170" s="25"/>
      <c r="BP170" s="35" t="e">
        <f t="shared" si="50"/>
        <v>#VALUE!</v>
      </c>
      <c r="BQ170" s="25" t="e">
        <f t="shared" si="39"/>
        <v>#VALUE!</v>
      </c>
      <c r="BR170" s="23">
        <v>0</v>
      </c>
      <c r="BS170" s="24" t="e">
        <f t="shared" si="40"/>
        <v>#VALUE!</v>
      </c>
      <c r="BT170" s="25"/>
      <c r="BU170" s="35" t="e">
        <f t="shared" si="41"/>
        <v>#VALUE!</v>
      </c>
      <c r="BV170" s="25" t="e">
        <f t="shared" si="42"/>
        <v>#VALUE!</v>
      </c>
      <c r="BW170" s="23">
        <v>0</v>
      </c>
      <c r="BX170" s="24">
        <f t="shared" si="43"/>
        <v>0</v>
      </c>
      <c r="BY170" s="25"/>
      <c r="BZ170" s="58">
        <f t="shared" si="45"/>
        <v>0</v>
      </c>
      <c r="CA170" s="25">
        <f t="shared" si="44"/>
        <v>0</v>
      </c>
    </row>
    <row r="171" spans="1:79" ht="26.4" x14ac:dyDescent="0.25">
      <c r="A171" s="3" t="s">
        <v>6768</v>
      </c>
      <c r="B171" s="3" t="s">
        <v>1393</v>
      </c>
      <c r="C171" s="5" t="s">
        <v>3101</v>
      </c>
      <c r="D171" s="36">
        <v>1000</v>
      </c>
      <c r="E171" s="37" t="s">
        <v>3021</v>
      </c>
      <c r="F171" s="38">
        <v>8523506</v>
      </c>
      <c r="G171" s="25">
        <v>14.1</v>
      </c>
      <c r="H171" s="26">
        <f t="shared" si="35"/>
        <v>1.41E-2</v>
      </c>
      <c r="BE171" s="39" t="s">
        <v>3638</v>
      </c>
      <c r="BF171" s="39">
        <v>1000</v>
      </c>
      <c r="BG171" s="39" t="s">
        <v>3549</v>
      </c>
      <c r="BH171" s="3">
        <v>0</v>
      </c>
      <c r="BI171" s="24" t="e">
        <f>BF171*#REF!</f>
        <v>#REF!</v>
      </c>
      <c r="BJ171" s="25"/>
      <c r="BK171" s="26">
        <f t="shared" si="47"/>
        <v>0</v>
      </c>
      <c r="BL171" s="25" t="e">
        <f t="shared" si="48"/>
        <v>#REF!</v>
      </c>
      <c r="BM171" s="3">
        <v>0</v>
      </c>
      <c r="BN171" s="24" t="e">
        <f t="shared" si="49"/>
        <v>#VALUE!</v>
      </c>
      <c r="BO171" s="25"/>
      <c r="BP171" s="35" t="e">
        <f t="shared" si="50"/>
        <v>#VALUE!</v>
      </c>
      <c r="BQ171" s="25" t="e">
        <f t="shared" si="39"/>
        <v>#VALUE!</v>
      </c>
      <c r="BR171" s="3">
        <v>135.20000000000002</v>
      </c>
      <c r="BS171" s="24" t="e">
        <f t="shared" si="40"/>
        <v>#VALUE!</v>
      </c>
      <c r="BT171" s="25"/>
      <c r="BU171" s="35" t="e">
        <f t="shared" si="41"/>
        <v>#VALUE!</v>
      </c>
      <c r="BV171" s="25" t="e">
        <f t="shared" si="42"/>
        <v>#VALUE!</v>
      </c>
      <c r="BW171" s="3">
        <v>169</v>
      </c>
      <c r="BX171" s="24">
        <f t="shared" si="43"/>
        <v>169000</v>
      </c>
      <c r="BY171" s="40">
        <v>21.271025000000002</v>
      </c>
      <c r="BZ171" s="58">
        <f t="shared" si="45"/>
        <v>2.1271025000000002E-2</v>
      </c>
      <c r="CA171" s="25">
        <f t="shared" si="44"/>
        <v>3594.8032250000006</v>
      </c>
    </row>
    <row r="172" spans="1:79" ht="26.4" x14ac:dyDescent="0.25">
      <c r="A172" s="3" t="s">
        <v>6769</v>
      </c>
      <c r="B172" s="3" t="s">
        <v>1394</v>
      </c>
      <c r="C172" s="5" t="s">
        <v>3097</v>
      </c>
      <c r="D172" s="36">
        <v>1000</v>
      </c>
      <c r="E172" s="37" t="s">
        <v>3021</v>
      </c>
      <c r="F172" s="38">
        <v>7815413</v>
      </c>
      <c r="G172" s="25">
        <v>7.21</v>
      </c>
      <c r="H172" s="26">
        <f t="shared" si="35"/>
        <v>7.2100000000000003E-3</v>
      </c>
      <c r="BE172" s="39" t="s">
        <v>3639</v>
      </c>
      <c r="BF172" s="39">
        <f>25*100</f>
        <v>2500</v>
      </c>
      <c r="BG172" s="39" t="s">
        <v>1399</v>
      </c>
      <c r="BH172" s="24">
        <v>142.99999999999997</v>
      </c>
      <c r="BI172" s="24" t="e">
        <f>BF172*#REF!</f>
        <v>#REF!</v>
      </c>
      <c r="BJ172" s="25"/>
      <c r="BK172" s="26">
        <f t="shared" si="47"/>
        <v>0</v>
      </c>
      <c r="BL172" s="25" t="e">
        <f t="shared" si="48"/>
        <v>#REF!</v>
      </c>
      <c r="BM172" s="24">
        <v>140.39999999999998</v>
      </c>
      <c r="BN172" s="24" t="e">
        <f t="shared" si="49"/>
        <v>#VALUE!</v>
      </c>
      <c r="BO172" s="25"/>
      <c r="BP172" s="35" t="e">
        <f t="shared" si="50"/>
        <v>#VALUE!</v>
      </c>
      <c r="BQ172" s="25" t="e">
        <f t="shared" si="39"/>
        <v>#VALUE!</v>
      </c>
      <c r="BR172" s="24">
        <v>65.000000000000014</v>
      </c>
      <c r="BS172" s="24" t="e">
        <f t="shared" si="40"/>
        <v>#VALUE!</v>
      </c>
      <c r="BT172" s="25"/>
      <c r="BU172" s="35" t="e">
        <f t="shared" si="41"/>
        <v>#VALUE!</v>
      </c>
      <c r="BV172" s="25" t="e">
        <f t="shared" si="42"/>
        <v>#VALUE!</v>
      </c>
      <c r="BW172" s="24">
        <v>13</v>
      </c>
      <c r="BX172" s="24">
        <f t="shared" si="43"/>
        <v>13000</v>
      </c>
      <c r="BY172" s="40">
        <v>19.125</v>
      </c>
      <c r="BZ172" s="58">
        <f t="shared" si="45"/>
        <v>7.6499999999999997E-3</v>
      </c>
      <c r="CA172" s="25">
        <f t="shared" si="44"/>
        <v>99.45</v>
      </c>
    </row>
    <row r="173" spans="1:79" ht="26.4" x14ac:dyDescent="0.25">
      <c r="A173" s="3" t="s">
        <v>6770</v>
      </c>
      <c r="B173" s="3" t="s">
        <v>1395</v>
      </c>
      <c r="C173" s="5" t="s">
        <v>3011</v>
      </c>
      <c r="D173" s="36">
        <v>960</v>
      </c>
      <c r="E173" s="37" t="s">
        <v>3010</v>
      </c>
      <c r="F173" s="38">
        <v>7770005</v>
      </c>
      <c r="G173" s="25">
        <v>24.51</v>
      </c>
      <c r="H173" s="26">
        <f t="shared" si="35"/>
        <v>2.5531250000000002E-2</v>
      </c>
      <c r="BE173" s="39" t="s">
        <v>3640</v>
      </c>
      <c r="BF173" s="39">
        <f>24*100</f>
        <v>2400</v>
      </c>
      <c r="BG173" s="39" t="s">
        <v>3641</v>
      </c>
      <c r="BH173" s="24">
        <v>249.6</v>
      </c>
      <c r="BI173" s="24" t="e">
        <f>BF173*#REF!</f>
        <v>#REF!</v>
      </c>
      <c r="BJ173" s="25"/>
      <c r="BK173" s="26">
        <f t="shared" si="47"/>
        <v>0</v>
      </c>
      <c r="BL173" s="25" t="e">
        <f t="shared" si="48"/>
        <v>#REF!</v>
      </c>
      <c r="BM173" s="24">
        <v>140.4</v>
      </c>
      <c r="BN173" s="24" t="e">
        <f t="shared" si="49"/>
        <v>#VALUE!</v>
      </c>
      <c r="BO173" s="25"/>
      <c r="BP173" s="35" t="e">
        <f t="shared" si="50"/>
        <v>#VALUE!</v>
      </c>
      <c r="BQ173" s="25" t="e">
        <f t="shared" si="39"/>
        <v>#VALUE!</v>
      </c>
      <c r="BR173" s="24">
        <v>83.2</v>
      </c>
      <c r="BS173" s="24" t="e">
        <f t="shared" si="40"/>
        <v>#VALUE!</v>
      </c>
      <c r="BT173" s="25"/>
      <c r="BU173" s="35" t="e">
        <f t="shared" si="41"/>
        <v>#VALUE!</v>
      </c>
      <c r="BV173" s="25" t="e">
        <f t="shared" si="42"/>
        <v>#VALUE!</v>
      </c>
      <c r="BW173" s="24">
        <v>7.8000000000000007</v>
      </c>
      <c r="BX173" s="24">
        <f t="shared" si="43"/>
        <v>7488.0000000000009</v>
      </c>
      <c r="BY173" s="40">
        <v>19.52412</v>
      </c>
      <c r="BZ173" s="58">
        <f t="shared" si="45"/>
        <v>8.1350499999999996E-3</v>
      </c>
      <c r="CA173" s="25">
        <f t="shared" si="44"/>
        <v>60.915254400000002</v>
      </c>
    </row>
    <row r="174" spans="1:79" ht="26.4" x14ac:dyDescent="0.25">
      <c r="A174" s="3" t="s">
        <v>6771</v>
      </c>
      <c r="B174" s="3" t="s">
        <v>737</v>
      </c>
      <c r="C174" s="5" t="s">
        <v>2848</v>
      </c>
      <c r="D174" s="36">
        <v>25</v>
      </c>
      <c r="E174" s="37" t="s">
        <v>2766</v>
      </c>
      <c r="F174" s="38">
        <v>8500307</v>
      </c>
      <c r="G174" s="25">
        <v>26.09</v>
      </c>
      <c r="H174" s="26">
        <f t="shared" si="35"/>
        <v>1.0436000000000001</v>
      </c>
      <c r="BE174" s="39" t="s">
        <v>3642</v>
      </c>
      <c r="BF174" s="39">
        <f>20*120</f>
        <v>2400</v>
      </c>
      <c r="BG174" s="39" t="s">
        <v>3641</v>
      </c>
      <c r="BH174" s="24">
        <v>174.19999999999996</v>
      </c>
      <c r="BI174" s="24" t="e">
        <f>BF174*#REF!</f>
        <v>#REF!</v>
      </c>
      <c r="BJ174" s="25"/>
      <c r="BK174" s="26">
        <f t="shared" si="47"/>
        <v>0</v>
      </c>
      <c r="BL174" s="25" t="e">
        <f t="shared" si="48"/>
        <v>#REF!</v>
      </c>
      <c r="BM174" s="24">
        <v>403.00000000000006</v>
      </c>
      <c r="BN174" s="24" t="e">
        <f t="shared" si="49"/>
        <v>#VALUE!</v>
      </c>
      <c r="BO174" s="25"/>
      <c r="BP174" s="35" t="e">
        <f t="shared" si="50"/>
        <v>#VALUE!</v>
      </c>
      <c r="BQ174" s="25" t="e">
        <f t="shared" si="39"/>
        <v>#VALUE!</v>
      </c>
      <c r="BR174" s="24">
        <v>226.19999999999996</v>
      </c>
      <c r="BS174" s="24" t="e">
        <f t="shared" si="40"/>
        <v>#VALUE!</v>
      </c>
      <c r="BT174" s="25"/>
      <c r="BU174" s="35" t="e">
        <f t="shared" si="41"/>
        <v>#VALUE!</v>
      </c>
      <c r="BV174" s="25" t="e">
        <f t="shared" si="42"/>
        <v>#VALUE!</v>
      </c>
      <c r="BW174" s="24">
        <v>57.2</v>
      </c>
      <c r="BX174" s="24">
        <f t="shared" si="43"/>
        <v>1430</v>
      </c>
      <c r="BY174" s="40">
        <v>27.902999999999999</v>
      </c>
      <c r="BZ174" s="58">
        <f t="shared" si="45"/>
        <v>1.1626249999999999E-2</v>
      </c>
      <c r="CA174" s="25">
        <f t="shared" si="44"/>
        <v>16.6255375</v>
      </c>
    </row>
    <row r="175" spans="1:79" ht="26.4" x14ac:dyDescent="0.25">
      <c r="A175" s="3" t="s">
        <v>6772</v>
      </c>
      <c r="B175" s="3" t="s">
        <v>1396</v>
      </c>
      <c r="C175" s="5" t="s">
        <v>2852</v>
      </c>
      <c r="D175" s="36">
        <v>45</v>
      </c>
      <c r="E175" s="37" t="s">
        <v>2853</v>
      </c>
      <c r="F175" s="38">
        <v>8501206</v>
      </c>
      <c r="G175" s="25">
        <v>84.57</v>
      </c>
      <c r="H175" s="26">
        <f t="shared" si="35"/>
        <v>1.8793333333333331</v>
      </c>
      <c r="BE175" s="41" t="s">
        <v>3643</v>
      </c>
      <c r="BF175" s="39">
        <v>1000</v>
      </c>
      <c r="BG175" s="39" t="s">
        <v>3598</v>
      </c>
      <c r="BH175" s="24">
        <v>163.79999999999995</v>
      </c>
      <c r="BI175" s="24" t="e">
        <f>BF175*#REF!</f>
        <v>#REF!</v>
      </c>
      <c r="BJ175" s="25"/>
      <c r="BK175" s="26">
        <f t="shared" si="47"/>
        <v>0</v>
      </c>
      <c r="BL175" s="25" t="e">
        <f t="shared" si="48"/>
        <v>#REF!</v>
      </c>
      <c r="BM175" s="24">
        <v>161.19999999999996</v>
      </c>
      <c r="BN175" s="24" t="e">
        <f t="shared" si="49"/>
        <v>#VALUE!</v>
      </c>
      <c r="BO175" s="25"/>
      <c r="BP175" s="35" t="e">
        <f t="shared" si="50"/>
        <v>#VALUE!</v>
      </c>
      <c r="BQ175" s="25" t="e">
        <f t="shared" si="39"/>
        <v>#VALUE!</v>
      </c>
      <c r="BR175" s="24">
        <v>39</v>
      </c>
      <c r="BS175" s="24" t="e">
        <f t="shared" si="40"/>
        <v>#VALUE!</v>
      </c>
      <c r="BT175" s="25"/>
      <c r="BU175" s="35" t="e">
        <f t="shared" si="41"/>
        <v>#VALUE!</v>
      </c>
      <c r="BV175" s="25" t="e">
        <f t="shared" si="42"/>
        <v>#VALUE!</v>
      </c>
      <c r="BW175" s="24">
        <v>41.6</v>
      </c>
      <c r="BX175" s="24">
        <f t="shared" si="43"/>
        <v>1872</v>
      </c>
      <c r="BY175" s="40">
        <v>15.114818</v>
      </c>
      <c r="BZ175" s="58">
        <f t="shared" si="45"/>
        <v>1.5114818E-2</v>
      </c>
      <c r="CA175" s="25">
        <f t="shared" si="44"/>
        <v>28.294939295999999</v>
      </c>
    </row>
    <row r="176" spans="1:79" ht="26.4" x14ac:dyDescent="0.25">
      <c r="A176" s="3" t="s">
        <v>6773</v>
      </c>
      <c r="B176" s="3" t="s">
        <v>1397</v>
      </c>
      <c r="C176" s="5" t="s">
        <v>2940</v>
      </c>
      <c r="D176" s="36">
        <v>252</v>
      </c>
      <c r="E176" s="37" t="s">
        <v>2941</v>
      </c>
      <c r="F176" s="38">
        <v>6801005</v>
      </c>
      <c r="G176" s="25">
        <v>44.56</v>
      </c>
      <c r="H176" s="26">
        <f t="shared" si="35"/>
        <v>0.17682539682539683</v>
      </c>
      <c r="BE176" s="50"/>
      <c r="BF176" s="15">
        <v>1</v>
      </c>
      <c r="BG176" s="15"/>
      <c r="BH176" s="23"/>
      <c r="BI176" s="24" t="e">
        <f>BF176*#REF!</f>
        <v>#REF!</v>
      </c>
      <c r="BJ176" s="25"/>
      <c r="BK176" s="26">
        <f t="shared" si="47"/>
        <v>0</v>
      </c>
      <c r="BL176" s="25" t="e">
        <f t="shared" si="48"/>
        <v>#REF!</v>
      </c>
      <c r="BM176" s="23"/>
      <c r="BN176" s="24" t="e">
        <f t="shared" si="49"/>
        <v>#VALUE!</v>
      </c>
      <c r="BO176" s="25"/>
      <c r="BP176" s="35" t="e">
        <f t="shared" si="50"/>
        <v>#VALUE!</v>
      </c>
      <c r="BQ176" s="25" t="e">
        <f t="shared" si="39"/>
        <v>#VALUE!</v>
      </c>
      <c r="BR176" s="23"/>
      <c r="BS176" s="24" t="e">
        <f t="shared" si="40"/>
        <v>#VALUE!</v>
      </c>
      <c r="BT176" s="25"/>
      <c r="BU176" s="35" t="e">
        <f t="shared" si="41"/>
        <v>#VALUE!</v>
      </c>
      <c r="BV176" s="25" t="e">
        <f t="shared" si="42"/>
        <v>#VALUE!</v>
      </c>
      <c r="BW176" s="23"/>
      <c r="BX176" s="24">
        <f t="shared" si="43"/>
        <v>0</v>
      </c>
      <c r="BY176" s="25"/>
      <c r="BZ176" s="58">
        <f t="shared" si="45"/>
        <v>0</v>
      </c>
      <c r="CA176" s="25">
        <f t="shared" si="44"/>
        <v>0</v>
      </c>
    </row>
    <row r="177" spans="1:79" ht="26.4" x14ac:dyDescent="0.25">
      <c r="A177" s="3" t="s">
        <v>6774</v>
      </c>
      <c r="B177" s="3" t="s">
        <v>1454</v>
      </c>
      <c r="C177" s="5" t="s">
        <v>3075</v>
      </c>
      <c r="D177" s="36">
        <v>1000</v>
      </c>
      <c r="E177" s="37" t="s">
        <v>3076</v>
      </c>
      <c r="F177" s="38">
        <v>6814040</v>
      </c>
      <c r="G177" s="25">
        <v>20.75</v>
      </c>
      <c r="H177" s="26">
        <f t="shared" si="35"/>
        <v>2.0750000000000001E-2</v>
      </c>
      <c r="BE177" s="31"/>
      <c r="BF177" s="32">
        <v>1</v>
      </c>
      <c r="BG177" s="31"/>
      <c r="BH177" s="31"/>
      <c r="BI177" s="24" t="e">
        <f>BF177*#REF!</f>
        <v>#REF!</v>
      </c>
      <c r="BJ177" s="25"/>
      <c r="BK177" s="26">
        <f t="shared" si="47"/>
        <v>0</v>
      </c>
      <c r="BL177" s="25" t="e">
        <f t="shared" si="48"/>
        <v>#REF!</v>
      </c>
      <c r="BM177" s="32">
        <v>1000</v>
      </c>
      <c r="BN177" s="24" t="e">
        <f t="shared" si="49"/>
        <v>#VALUE!</v>
      </c>
      <c r="BO177" s="25"/>
      <c r="BP177" s="35" t="e">
        <f t="shared" si="50"/>
        <v>#VALUE!</v>
      </c>
      <c r="BQ177" s="25" t="e">
        <f t="shared" si="39"/>
        <v>#VALUE!</v>
      </c>
      <c r="BR177" s="15"/>
      <c r="BS177" s="24" t="e">
        <f t="shared" si="40"/>
        <v>#VALUE!</v>
      </c>
      <c r="BT177" s="25"/>
      <c r="BU177" s="35" t="e">
        <f t="shared" si="41"/>
        <v>#VALUE!</v>
      </c>
      <c r="BV177" s="25" t="e">
        <f t="shared" si="42"/>
        <v>#VALUE!</v>
      </c>
      <c r="BW177" s="15"/>
      <c r="BX177" s="24">
        <f t="shared" si="43"/>
        <v>0</v>
      </c>
      <c r="BY177" s="25"/>
      <c r="BZ177" s="58">
        <f t="shared" si="45"/>
        <v>0</v>
      </c>
      <c r="CA177" s="25">
        <f t="shared" si="44"/>
        <v>0</v>
      </c>
    </row>
    <row r="178" spans="1:79" ht="26.4" x14ac:dyDescent="0.25">
      <c r="A178" s="3" t="s">
        <v>6775</v>
      </c>
      <c r="B178" s="3" t="s">
        <v>1398</v>
      </c>
      <c r="C178" s="5" t="s">
        <v>3145</v>
      </c>
      <c r="D178" s="36">
        <v>2500</v>
      </c>
      <c r="E178" s="37" t="s">
        <v>3146</v>
      </c>
      <c r="F178" s="38">
        <v>7653000</v>
      </c>
      <c r="G178" s="25">
        <v>18.95</v>
      </c>
      <c r="H178" s="26">
        <f t="shared" si="35"/>
        <v>7.5799999999999999E-3</v>
      </c>
      <c r="BE178" s="31"/>
      <c r="BF178" s="32">
        <v>1</v>
      </c>
      <c r="BG178" s="31"/>
      <c r="BH178" s="31"/>
      <c r="BI178" s="24" t="e">
        <f>BF178*#REF!</f>
        <v>#REF!</v>
      </c>
      <c r="BJ178" s="25"/>
      <c r="BK178" s="26">
        <f t="shared" si="47"/>
        <v>0</v>
      </c>
      <c r="BL178" s="25" t="e">
        <f t="shared" si="48"/>
        <v>#REF!</v>
      </c>
      <c r="BM178" s="32">
        <v>1000</v>
      </c>
      <c r="BN178" s="24" t="e">
        <f t="shared" si="49"/>
        <v>#VALUE!</v>
      </c>
      <c r="BO178" s="25"/>
      <c r="BP178" s="35" t="e">
        <f t="shared" si="50"/>
        <v>#VALUE!</v>
      </c>
      <c r="BQ178" s="25" t="e">
        <f t="shared" si="39"/>
        <v>#VALUE!</v>
      </c>
      <c r="BR178" s="15"/>
      <c r="BS178" s="24" t="e">
        <f t="shared" si="40"/>
        <v>#VALUE!</v>
      </c>
      <c r="BT178" s="25"/>
      <c r="BU178" s="35" t="e">
        <f t="shared" si="41"/>
        <v>#VALUE!</v>
      </c>
      <c r="BV178" s="25" t="e">
        <f t="shared" si="42"/>
        <v>#VALUE!</v>
      </c>
      <c r="BW178" s="15"/>
      <c r="BX178" s="24">
        <f t="shared" si="43"/>
        <v>0</v>
      </c>
      <c r="BY178" s="25"/>
      <c r="BZ178" s="58">
        <f t="shared" si="45"/>
        <v>0</v>
      </c>
      <c r="CA178" s="25">
        <f t="shared" si="44"/>
        <v>0</v>
      </c>
    </row>
    <row r="179" spans="1:79" ht="26.4" x14ac:dyDescent="0.25">
      <c r="A179" s="3" t="s">
        <v>6776</v>
      </c>
      <c r="B179" s="3" t="s">
        <v>1400</v>
      </c>
      <c r="C179" s="5" t="s">
        <v>3038</v>
      </c>
      <c r="D179" s="36">
        <v>1000</v>
      </c>
      <c r="E179" s="37" t="s">
        <v>3019</v>
      </c>
      <c r="F179" s="38">
        <v>7333503</v>
      </c>
      <c r="G179" s="25">
        <v>16.71</v>
      </c>
      <c r="H179" s="26">
        <f t="shared" si="35"/>
        <v>1.6709999999999999E-2</v>
      </c>
      <c r="BE179" s="31"/>
      <c r="BF179" s="32">
        <v>1</v>
      </c>
      <c r="BG179" s="31"/>
      <c r="BH179" s="31"/>
      <c r="BI179" s="24" t="e">
        <f>BF179*#REF!</f>
        <v>#REF!</v>
      </c>
      <c r="BJ179" s="25"/>
      <c r="BK179" s="26">
        <f t="shared" si="47"/>
        <v>0</v>
      </c>
      <c r="BL179" s="25" t="e">
        <f t="shared" si="48"/>
        <v>#REF!</v>
      </c>
      <c r="BM179" s="32">
        <v>1000</v>
      </c>
      <c r="BN179" s="24" t="e">
        <f t="shared" si="49"/>
        <v>#VALUE!</v>
      </c>
      <c r="BO179" s="25"/>
      <c r="BP179" s="35" t="e">
        <f t="shared" si="50"/>
        <v>#VALUE!</v>
      </c>
      <c r="BQ179" s="25" t="e">
        <f t="shared" si="39"/>
        <v>#VALUE!</v>
      </c>
      <c r="BR179" s="15"/>
      <c r="BS179" s="24" t="e">
        <f t="shared" si="40"/>
        <v>#VALUE!</v>
      </c>
      <c r="BT179" s="25"/>
      <c r="BU179" s="35" t="e">
        <f t="shared" si="41"/>
        <v>#VALUE!</v>
      </c>
      <c r="BV179" s="25" t="e">
        <f t="shared" si="42"/>
        <v>#VALUE!</v>
      </c>
      <c r="BW179" s="15"/>
      <c r="BX179" s="24">
        <f t="shared" si="43"/>
        <v>0</v>
      </c>
      <c r="BY179" s="25"/>
      <c r="BZ179" s="58">
        <f t="shared" si="45"/>
        <v>0</v>
      </c>
      <c r="CA179" s="25">
        <f t="shared" si="44"/>
        <v>0</v>
      </c>
    </row>
    <row r="180" spans="1:79" ht="26.4" x14ac:dyDescent="0.25">
      <c r="A180" s="3" t="s">
        <v>6777</v>
      </c>
      <c r="B180" s="30" t="s">
        <v>2729</v>
      </c>
      <c r="C180" s="5" t="s">
        <v>3073</v>
      </c>
      <c r="D180" s="36">
        <v>1000</v>
      </c>
      <c r="E180" s="37" t="s">
        <v>2773</v>
      </c>
      <c r="F180" s="38">
        <v>9402583</v>
      </c>
      <c r="G180" s="25">
        <v>32</v>
      </c>
      <c r="H180" s="26">
        <f t="shared" si="35"/>
        <v>3.2000000000000001E-2</v>
      </c>
      <c r="BE180" s="31"/>
      <c r="BF180" s="32">
        <v>1</v>
      </c>
      <c r="BG180" s="31"/>
      <c r="BH180" s="31"/>
      <c r="BI180" s="24" t="e">
        <f>BF180*#REF!</f>
        <v>#REF!</v>
      </c>
      <c r="BJ180" s="25"/>
      <c r="BK180" s="26">
        <f t="shared" si="47"/>
        <v>0</v>
      </c>
      <c r="BL180" s="25" t="e">
        <f t="shared" si="48"/>
        <v>#REF!</v>
      </c>
      <c r="BM180" s="32">
        <v>1000</v>
      </c>
      <c r="BN180" s="24" t="e">
        <f t="shared" si="49"/>
        <v>#VALUE!</v>
      </c>
      <c r="BO180" s="25"/>
      <c r="BP180" s="35" t="e">
        <f t="shared" si="50"/>
        <v>#VALUE!</v>
      </c>
      <c r="BQ180" s="25" t="e">
        <f t="shared" si="39"/>
        <v>#VALUE!</v>
      </c>
      <c r="BR180" s="15"/>
      <c r="BS180" s="24" t="e">
        <f t="shared" si="40"/>
        <v>#VALUE!</v>
      </c>
      <c r="BT180" s="25"/>
      <c r="BU180" s="35" t="e">
        <f t="shared" si="41"/>
        <v>#VALUE!</v>
      </c>
      <c r="BV180" s="25" t="e">
        <f t="shared" si="42"/>
        <v>#VALUE!</v>
      </c>
      <c r="BW180" s="15"/>
      <c r="BX180" s="24">
        <f t="shared" si="43"/>
        <v>0</v>
      </c>
      <c r="BY180" s="25"/>
      <c r="BZ180" s="58">
        <f t="shared" si="45"/>
        <v>0</v>
      </c>
      <c r="CA180" s="25">
        <f t="shared" si="44"/>
        <v>0</v>
      </c>
    </row>
    <row r="181" spans="1:79" ht="26.4" x14ac:dyDescent="0.25">
      <c r="A181" s="3" t="s">
        <v>6778</v>
      </c>
      <c r="B181" s="30" t="s">
        <v>2730</v>
      </c>
      <c r="C181" s="5" t="s">
        <v>3223</v>
      </c>
      <c r="D181" s="36">
        <v>252</v>
      </c>
      <c r="E181" s="37" t="s">
        <v>3224</v>
      </c>
      <c r="F181" s="38">
        <v>0</v>
      </c>
      <c r="G181" s="25">
        <v>27.25</v>
      </c>
      <c r="H181" s="26">
        <f t="shared" si="35"/>
        <v>0.10813492063492064</v>
      </c>
      <c r="BE181" s="31"/>
      <c r="BF181" s="32">
        <v>1</v>
      </c>
      <c r="BG181" s="31"/>
      <c r="BH181" s="31"/>
      <c r="BI181" s="24" t="e">
        <f>BF181*#REF!</f>
        <v>#REF!</v>
      </c>
      <c r="BJ181" s="25"/>
      <c r="BK181" s="26">
        <f t="shared" si="47"/>
        <v>0</v>
      </c>
      <c r="BL181" s="25" t="e">
        <f t="shared" si="48"/>
        <v>#REF!</v>
      </c>
      <c r="BM181" s="32">
        <v>1000</v>
      </c>
      <c r="BN181" s="24" t="e">
        <f t="shared" si="49"/>
        <v>#VALUE!</v>
      </c>
      <c r="BO181" s="25"/>
      <c r="BP181" s="35" t="e">
        <f t="shared" si="50"/>
        <v>#VALUE!</v>
      </c>
      <c r="BQ181" s="25" t="e">
        <f t="shared" si="39"/>
        <v>#VALUE!</v>
      </c>
      <c r="BR181" s="15"/>
      <c r="BS181" s="24" t="e">
        <f t="shared" si="40"/>
        <v>#VALUE!</v>
      </c>
      <c r="BT181" s="25"/>
      <c r="BU181" s="35" t="e">
        <f t="shared" si="41"/>
        <v>#VALUE!</v>
      </c>
      <c r="BV181" s="25" t="e">
        <f t="shared" si="42"/>
        <v>#VALUE!</v>
      </c>
      <c r="BW181" s="15"/>
      <c r="BX181" s="24">
        <f t="shared" si="43"/>
        <v>0</v>
      </c>
      <c r="BY181" s="25"/>
      <c r="BZ181" s="58">
        <f t="shared" si="45"/>
        <v>0</v>
      </c>
      <c r="CA181" s="25">
        <f t="shared" si="44"/>
        <v>0</v>
      </c>
    </row>
    <row r="182" spans="1:79" ht="26.4" x14ac:dyDescent="0.25">
      <c r="A182" s="3" t="s">
        <v>6779</v>
      </c>
      <c r="B182" s="30" t="s">
        <v>2731</v>
      </c>
      <c r="C182" s="5" t="s">
        <v>3210</v>
      </c>
      <c r="D182" s="36">
        <v>100</v>
      </c>
      <c r="E182" s="37" t="s">
        <v>2868</v>
      </c>
      <c r="F182" s="38">
        <v>0</v>
      </c>
      <c r="G182" s="25">
        <v>73.680000000000007</v>
      </c>
      <c r="H182" s="26">
        <f t="shared" si="35"/>
        <v>0.73680000000000012</v>
      </c>
      <c r="BE182" s="31"/>
      <c r="BF182" s="32">
        <v>1</v>
      </c>
      <c r="BG182" s="31"/>
      <c r="BH182" s="31"/>
      <c r="BI182" s="24" t="e">
        <f>BF182*#REF!</f>
        <v>#REF!</v>
      </c>
      <c r="BJ182" s="25"/>
      <c r="BK182" s="26">
        <f t="shared" si="47"/>
        <v>0</v>
      </c>
      <c r="BL182" s="25" t="e">
        <f t="shared" si="48"/>
        <v>#REF!</v>
      </c>
      <c r="BM182" s="32">
        <v>1000</v>
      </c>
      <c r="BN182" s="24" t="e">
        <f t="shared" si="49"/>
        <v>#VALUE!</v>
      </c>
      <c r="BO182" s="25"/>
      <c r="BP182" s="35" t="e">
        <f t="shared" si="50"/>
        <v>#VALUE!</v>
      </c>
      <c r="BQ182" s="25" t="e">
        <f t="shared" si="39"/>
        <v>#VALUE!</v>
      </c>
      <c r="BR182" s="15"/>
      <c r="BS182" s="24" t="e">
        <f t="shared" si="40"/>
        <v>#VALUE!</v>
      </c>
      <c r="BT182" s="25"/>
      <c r="BU182" s="35" t="e">
        <f t="shared" si="41"/>
        <v>#VALUE!</v>
      </c>
      <c r="BV182" s="25" t="e">
        <f t="shared" si="42"/>
        <v>#VALUE!</v>
      </c>
      <c r="BW182" s="15"/>
      <c r="BX182" s="24">
        <f t="shared" si="43"/>
        <v>0</v>
      </c>
      <c r="BY182" s="25"/>
      <c r="BZ182" s="58">
        <f t="shared" si="45"/>
        <v>0</v>
      </c>
      <c r="CA182" s="25">
        <f t="shared" si="44"/>
        <v>0</v>
      </c>
    </row>
    <row r="183" spans="1:79" ht="26.4" x14ac:dyDescent="0.25">
      <c r="A183" s="3" t="s">
        <v>6780</v>
      </c>
      <c r="B183" s="30" t="s">
        <v>2732</v>
      </c>
      <c r="C183" s="5" t="s">
        <v>3200</v>
      </c>
      <c r="D183" s="36">
        <v>500</v>
      </c>
      <c r="E183" s="37" t="s">
        <v>3201</v>
      </c>
      <c r="F183" s="38">
        <v>0</v>
      </c>
      <c r="G183" s="25">
        <v>27.94</v>
      </c>
      <c r="H183" s="26">
        <f t="shared" si="35"/>
        <v>5.5879999999999999E-2</v>
      </c>
      <c r="BE183" s="31"/>
      <c r="BF183" s="32">
        <v>1</v>
      </c>
      <c r="BG183" s="31"/>
      <c r="BH183" s="31"/>
      <c r="BI183" s="24" t="e">
        <f>BF183*#REF!</f>
        <v>#REF!</v>
      </c>
      <c r="BJ183" s="25"/>
      <c r="BK183" s="26">
        <f t="shared" si="47"/>
        <v>0</v>
      </c>
      <c r="BL183" s="25" t="e">
        <f t="shared" si="48"/>
        <v>#REF!</v>
      </c>
      <c r="BM183" s="32">
        <v>1000</v>
      </c>
      <c r="BN183" s="24" t="e">
        <f t="shared" si="49"/>
        <v>#VALUE!</v>
      </c>
      <c r="BO183" s="25"/>
      <c r="BP183" s="35" t="e">
        <f t="shared" si="50"/>
        <v>#VALUE!</v>
      </c>
      <c r="BQ183" s="25" t="e">
        <f t="shared" si="39"/>
        <v>#VALUE!</v>
      </c>
      <c r="BR183" s="15"/>
      <c r="BS183" s="24" t="e">
        <f t="shared" si="40"/>
        <v>#VALUE!</v>
      </c>
      <c r="BT183" s="25"/>
      <c r="BU183" s="35" t="e">
        <f t="shared" si="41"/>
        <v>#VALUE!</v>
      </c>
      <c r="BV183" s="25" t="e">
        <f t="shared" si="42"/>
        <v>#VALUE!</v>
      </c>
      <c r="BW183" s="15"/>
      <c r="BX183" s="24">
        <f t="shared" si="43"/>
        <v>0</v>
      </c>
      <c r="BY183" s="25"/>
      <c r="BZ183" s="58">
        <f t="shared" si="45"/>
        <v>0</v>
      </c>
      <c r="CA183" s="25">
        <f t="shared" si="44"/>
        <v>0</v>
      </c>
    </row>
    <row r="184" spans="1:79" ht="26.4" x14ac:dyDescent="0.25">
      <c r="A184" s="3" t="s">
        <v>6781</v>
      </c>
      <c r="B184" s="30" t="s">
        <v>2733</v>
      </c>
      <c r="C184" s="5" t="s">
        <v>3202</v>
      </c>
      <c r="D184" s="36">
        <v>500</v>
      </c>
      <c r="E184" s="37" t="s">
        <v>3201</v>
      </c>
      <c r="F184" s="38">
        <v>0</v>
      </c>
      <c r="G184" s="25">
        <v>37.22</v>
      </c>
      <c r="H184" s="26">
        <f t="shared" si="35"/>
        <v>7.4439999999999992E-2</v>
      </c>
      <c r="BE184" s="31"/>
      <c r="BF184" s="32">
        <v>1</v>
      </c>
      <c r="BG184" s="31"/>
      <c r="BH184" s="31"/>
      <c r="BI184" s="24" t="e">
        <f>BF184*#REF!</f>
        <v>#REF!</v>
      </c>
      <c r="BJ184" s="25"/>
      <c r="BK184" s="26">
        <f t="shared" si="47"/>
        <v>0</v>
      </c>
      <c r="BL184" s="25" t="e">
        <f t="shared" si="48"/>
        <v>#REF!</v>
      </c>
      <c r="BM184" s="32">
        <v>1000</v>
      </c>
      <c r="BN184" s="24" t="e">
        <f t="shared" si="49"/>
        <v>#VALUE!</v>
      </c>
      <c r="BO184" s="25"/>
      <c r="BP184" s="35" t="e">
        <f t="shared" si="50"/>
        <v>#VALUE!</v>
      </c>
      <c r="BQ184" s="25" t="e">
        <f t="shared" si="39"/>
        <v>#VALUE!</v>
      </c>
      <c r="BR184" s="15"/>
      <c r="BS184" s="24" t="e">
        <f t="shared" si="40"/>
        <v>#VALUE!</v>
      </c>
      <c r="BT184" s="25"/>
      <c r="BU184" s="35" t="e">
        <f t="shared" si="41"/>
        <v>#VALUE!</v>
      </c>
      <c r="BV184" s="25" t="e">
        <f t="shared" si="42"/>
        <v>#VALUE!</v>
      </c>
      <c r="BW184" s="15"/>
      <c r="BX184" s="24">
        <f t="shared" si="43"/>
        <v>0</v>
      </c>
      <c r="BY184" s="25"/>
      <c r="BZ184" s="58">
        <f t="shared" si="45"/>
        <v>0</v>
      </c>
      <c r="CA184" s="25">
        <f t="shared" si="44"/>
        <v>0</v>
      </c>
    </row>
    <row r="185" spans="1:79" ht="26.4" x14ac:dyDescent="0.25">
      <c r="A185" s="3" t="s">
        <v>6782</v>
      </c>
      <c r="B185" s="30" t="s">
        <v>2734</v>
      </c>
      <c r="C185" s="5" t="s">
        <v>3203</v>
      </c>
      <c r="D185" s="36">
        <v>1000</v>
      </c>
      <c r="E185" s="37" t="s">
        <v>3076</v>
      </c>
      <c r="F185" s="38">
        <v>0</v>
      </c>
      <c r="G185" s="25">
        <v>44.99</v>
      </c>
      <c r="H185" s="26">
        <f t="shared" si="35"/>
        <v>4.4990000000000002E-2</v>
      </c>
      <c r="BE185" s="42"/>
      <c r="BF185" s="15">
        <v>1</v>
      </c>
      <c r="BG185" s="15"/>
      <c r="BH185" s="23"/>
      <c r="BI185" s="24" t="e">
        <f>BF185*#REF!</f>
        <v>#REF!</v>
      </c>
      <c r="BJ185" s="25"/>
      <c r="BK185" s="26">
        <f t="shared" si="47"/>
        <v>0</v>
      </c>
      <c r="BL185" s="25" t="e">
        <f t="shared" si="48"/>
        <v>#REF!</v>
      </c>
      <c r="BM185" s="23"/>
      <c r="BN185" s="24" t="e">
        <f t="shared" si="49"/>
        <v>#VALUE!</v>
      </c>
      <c r="BO185" s="25"/>
      <c r="BP185" s="35" t="e">
        <f t="shared" si="50"/>
        <v>#VALUE!</v>
      </c>
      <c r="BQ185" s="25" t="e">
        <f t="shared" si="39"/>
        <v>#VALUE!</v>
      </c>
      <c r="BR185" s="23"/>
      <c r="BS185" s="24" t="e">
        <f t="shared" si="40"/>
        <v>#VALUE!</v>
      </c>
      <c r="BT185" s="25"/>
      <c r="BU185" s="35" t="e">
        <f t="shared" si="41"/>
        <v>#VALUE!</v>
      </c>
      <c r="BV185" s="25" t="e">
        <f t="shared" si="42"/>
        <v>#VALUE!</v>
      </c>
      <c r="BW185" s="23"/>
      <c r="BX185" s="24">
        <f t="shared" si="43"/>
        <v>0</v>
      </c>
      <c r="BY185" s="25"/>
      <c r="BZ185" s="58">
        <f t="shared" si="45"/>
        <v>0</v>
      </c>
      <c r="CA185" s="25">
        <f t="shared" si="44"/>
        <v>0</v>
      </c>
    </row>
    <row r="186" spans="1:79" ht="26.4" x14ac:dyDescent="0.25">
      <c r="A186" s="3" t="s">
        <v>6783</v>
      </c>
      <c r="B186" s="30" t="s">
        <v>2735</v>
      </c>
      <c r="C186" s="5" t="s">
        <v>3204</v>
      </c>
      <c r="D186" s="36">
        <v>1000</v>
      </c>
      <c r="E186" s="37" t="s">
        <v>3076</v>
      </c>
      <c r="F186" s="38">
        <v>0</v>
      </c>
      <c r="G186" s="25">
        <v>51.3</v>
      </c>
      <c r="H186" s="26">
        <f t="shared" si="35"/>
        <v>5.1299999999999998E-2</v>
      </c>
      <c r="BE186" s="15"/>
      <c r="BF186" s="3">
        <v>1</v>
      </c>
      <c r="BG186" s="3"/>
      <c r="BH186" s="24"/>
      <c r="BI186" s="24" t="e">
        <f>BF186*#REF!</f>
        <v>#REF!</v>
      </c>
      <c r="BJ186" s="25"/>
      <c r="BK186" s="26">
        <f t="shared" si="47"/>
        <v>0</v>
      </c>
      <c r="BL186" s="25" t="e">
        <f t="shared" si="48"/>
        <v>#REF!</v>
      </c>
      <c r="BM186" s="24"/>
      <c r="BN186" s="24" t="e">
        <f t="shared" si="49"/>
        <v>#VALUE!</v>
      </c>
      <c r="BO186" s="25"/>
      <c r="BP186" s="35" t="e">
        <f t="shared" si="50"/>
        <v>#VALUE!</v>
      </c>
      <c r="BQ186" s="25" t="e">
        <f t="shared" si="39"/>
        <v>#VALUE!</v>
      </c>
      <c r="BR186" s="24"/>
      <c r="BS186" s="24" t="e">
        <f t="shared" si="40"/>
        <v>#VALUE!</v>
      </c>
      <c r="BT186" s="25"/>
      <c r="BU186" s="35" t="e">
        <f t="shared" si="41"/>
        <v>#VALUE!</v>
      </c>
      <c r="BV186" s="25" t="e">
        <f t="shared" si="42"/>
        <v>#VALUE!</v>
      </c>
      <c r="BW186" s="24"/>
      <c r="BX186" s="24">
        <f t="shared" si="43"/>
        <v>0</v>
      </c>
      <c r="BY186" s="25"/>
      <c r="BZ186" s="58">
        <f t="shared" si="45"/>
        <v>0</v>
      </c>
      <c r="CA186" s="25">
        <f t="shared" si="44"/>
        <v>0</v>
      </c>
    </row>
    <row r="187" spans="1:79" ht="39.6" x14ac:dyDescent="0.25">
      <c r="A187" s="3" t="s">
        <v>6784</v>
      </c>
      <c r="B187" s="30" t="s">
        <v>2736</v>
      </c>
      <c r="C187" s="5" t="s">
        <v>3038</v>
      </c>
      <c r="D187" s="36">
        <v>1000</v>
      </c>
      <c r="E187" s="37" t="s">
        <v>3019</v>
      </c>
      <c r="F187" s="38">
        <v>7333503</v>
      </c>
      <c r="G187" s="25">
        <v>16.71</v>
      </c>
      <c r="H187" s="26">
        <f t="shared" si="35"/>
        <v>1.6709999999999999E-2</v>
      </c>
      <c r="BE187" s="16"/>
      <c r="BF187" s="15">
        <v>1</v>
      </c>
      <c r="BG187" s="15"/>
      <c r="BH187" s="23"/>
      <c r="BI187" s="24" t="e">
        <f>BF187*#REF!</f>
        <v>#REF!</v>
      </c>
      <c r="BJ187" s="25"/>
      <c r="BK187" s="26">
        <f t="shared" si="47"/>
        <v>0</v>
      </c>
      <c r="BL187" s="25" t="e">
        <f t="shared" si="48"/>
        <v>#REF!</v>
      </c>
      <c r="BM187" s="23"/>
      <c r="BN187" s="24" t="e">
        <f t="shared" si="49"/>
        <v>#VALUE!</v>
      </c>
      <c r="BO187" s="25"/>
      <c r="BP187" s="35" t="e">
        <f t="shared" si="50"/>
        <v>#VALUE!</v>
      </c>
      <c r="BQ187" s="25" t="e">
        <f t="shared" si="39"/>
        <v>#VALUE!</v>
      </c>
      <c r="BR187" s="23"/>
      <c r="BS187" s="24" t="e">
        <f t="shared" si="40"/>
        <v>#VALUE!</v>
      </c>
      <c r="BT187" s="25"/>
      <c r="BU187" s="35" t="e">
        <f t="shared" si="41"/>
        <v>#VALUE!</v>
      </c>
      <c r="BV187" s="25" t="e">
        <f t="shared" si="42"/>
        <v>#VALUE!</v>
      </c>
      <c r="BW187" s="23"/>
      <c r="BX187" s="24">
        <f t="shared" si="43"/>
        <v>0</v>
      </c>
      <c r="BY187" s="25"/>
      <c r="BZ187" s="58">
        <f t="shared" si="45"/>
        <v>0</v>
      </c>
      <c r="CA187" s="25">
        <f t="shared" si="44"/>
        <v>0</v>
      </c>
    </row>
    <row r="188" spans="1:79" ht="26.4" x14ac:dyDescent="0.25">
      <c r="A188" s="3" t="s">
        <v>6785</v>
      </c>
      <c r="B188" s="17" t="s">
        <v>2495</v>
      </c>
      <c r="C188" s="5" t="s">
        <v>2931</v>
      </c>
      <c r="D188" s="36">
        <v>250</v>
      </c>
      <c r="E188" s="37" t="s">
        <v>2769</v>
      </c>
      <c r="F188" s="38">
        <v>9404881</v>
      </c>
      <c r="G188" s="25">
        <v>37.56</v>
      </c>
      <c r="H188" s="26">
        <f t="shared" si="35"/>
        <v>0.15024000000000001</v>
      </c>
      <c r="BE188" s="42"/>
      <c r="BF188" s="15">
        <v>1</v>
      </c>
      <c r="BG188" s="15"/>
      <c r="BH188" s="23"/>
      <c r="BI188" s="24" t="e">
        <f>BF188*#REF!</f>
        <v>#REF!</v>
      </c>
      <c r="BJ188" s="25"/>
      <c r="BK188" s="26">
        <f t="shared" si="47"/>
        <v>0</v>
      </c>
      <c r="BL188" s="25" t="e">
        <f t="shared" si="48"/>
        <v>#REF!</v>
      </c>
      <c r="BM188" s="23"/>
      <c r="BN188" s="24" t="e">
        <f t="shared" si="49"/>
        <v>#VALUE!</v>
      </c>
      <c r="BO188" s="25"/>
      <c r="BP188" s="35" t="e">
        <f t="shared" si="50"/>
        <v>#VALUE!</v>
      </c>
      <c r="BQ188" s="25" t="e">
        <f t="shared" si="39"/>
        <v>#VALUE!</v>
      </c>
      <c r="BR188" s="23"/>
      <c r="BS188" s="24" t="e">
        <f t="shared" si="40"/>
        <v>#VALUE!</v>
      </c>
      <c r="BT188" s="25"/>
      <c r="BU188" s="35" t="e">
        <f t="shared" si="41"/>
        <v>#VALUE!</v>
      </c>
      <c r="BV188" s="25" t="e">
        <f t="shared" si="42"/>
        <v>#VALUE!</v>
      </c>
      <c r="BW188" s="23"/>
      <c r="BX188" s="24">
        <f t="shared" si="43"/>
        <v>0</v>
      </c>
      <c r="BY188" s="25"/>
      <c r="BZ188" s="58">
        <f t="shared" si="45"/>
        <v>0</v>
      </c>
      <c r="CA188" s="25">
        <f t="shared" si="44"/>
        <v>0</v>
      </c>
    </row>
    <row r="189" spans="1:79" ht="26.4" x14ac:dyDescent="0.25">
      <c r="A189" s="3" t="s">
        <v>6786</v>
      </c>
      <c r="B189" s="17" t="s">
        <v>2485</v>
      </c>
      <c r="C189" s="5" t="s">
        <v>3080</v>
      </c>
      <c r="D189" s="36">
        <v>1000</v>
      </c>
      <c r="E189" s="37" t="s">
        <v>3081</v>
      </c>
      <c r="F189" s="38">
        <v>6814057</v>
      </c>
      <c r="G189" s="25">
        <v>40.369999999999997</v>
      </c>
      <c r="H189" s="26">
        <f t="shared" si="35"/>
        <v>4.0369999999999996E-2</v>
      </c>
      <c r="BE189" s="42"/>
      <c r="BF189" s="15">
        <v>1</v>
      </c>
      <c r="BG189" s="15"/>
      <c r="BH189" s="23"/>
      <c r="BI189" s="24" t="e">
        <f>BF189*#REF!</f>
        <v>#REF!</v>
      </c>
      <c r="BJ189" s="25"/>
      <c r="BK189" s="26">
        <f t="shared" si="47"/>
        <v>0</v>
      </c>
      <c r="BL189" s="25" t="e">
        <f t="shared" si="48"/>
        <v>#REF!</v>
      </c>
      <c r="BM189" s="23"/>
      <c r="BN189" s="24" t="e">
        <f t="shared" si="49"/>
        <v>#VALUE!</v>
      </c>
      <c r="BO189" s="25"/>
      <c r="BP189" s="35" t="e">
        <f t="shared" si="50"/>
        <v>#VALUE!</v>
      </c>
      <c r="BQ189" s="25" t="e">
        <f t="shared" si="39"/>
        <v>#VALUE!</v>
      </c>
      <c r="BR189" s="23"/>
      <c r="BS189" s="24" t="e">
        <f t="shared" si="40"/>
        <v>#VALUE!</v>
      </c>
      <c r="BT189" s="25"/>
      <c r="BU189" s="35" t="e">
        <f t="shared" si="41"/>
        <v>#VALUE!</v>
      </c>
      <c r="BV189" s="25" t="e">
        <f t="shared" si="42"/>
        <v>#VALUE!</v>
      </c>
      <c r="BW189" s="23"/>
      <c r="BX189" s="24">
        <f t="shared" si="43"/>
        <v>0</v>
      </c>
      <c r="BY189" s="25"/>
      <c r="BZ189" s="58">
        <f t="shared" si="45"/>
        <v>0</v>
      </c>
      <c r="CA189" s="25">
        <f t="shared" si="44"/>
        <v>0</v>
      </c>
    </row>
    <row r="190" spans="1:79" ht="26.4" x14ac:dyDescent="0.25">
      <c r="A190" s="3" t="s">
        <v>6787</v>
      </c>
      <c r="B190" s="20" t="s">
        <v>2324</v>
      </c>
      <c r="C190" s="5" t="s">
        <v>3080</v>
      </c>
      <c r="D190" s="36">
        <v>1000</v>
      </c>
      <c r="E190" s="37" t="s">
        <v>3081</v>
      </c>
      <c r="F190" s="38">
        <v>6814057</v>
      </c>
      <c r="G190" s="25">
        <v>40.369999999999997</v>
      </c>
      <c r="H190" s="26">
        <f t="shared" si="35"/>
        <v>4.0369999999999996E-2</v>
      </c>
      <c r="BE190" s="15"/>
      <c r="BF190" s="3">
        <v>1</v>
      </c>
      <c r="BG190" s="3"/>
      <c r="BH190" s="24">
        <v>36.4</v>
      </c>
      <c r="BI190" s="24" t="e">
        <f>BF190*#REF!</f>
        <v>#REF!</v>
      </c>
      <c r="BJ190" s="25"/>
      <c r="BK190" s="26">
        <f t="shared" si="47"/>
        <v>0</v>
      </c>
      <c r="BL190" s="25" t="e">
        <f t="shared" si="48"/>
        <v>#REF!</v>
      </c>
      <c r="BM190" s="24">
        <v>44.199999999999996</v>
      </c>
      <c r="BN190" s="24" t="e">
        <f t="shared" ref="BN190:BN210" si="51">$E190*BM190</f>
        <v>#VALUE!</v>
      </c>
      <c r="BO190" s="25"/>
      <c r="BP190" s="35" t="e">
        <f t="shared" ref="BP190:BP210" si="52">BO190/$E190</f>
        <v>#VALUE!</v>
      </c>
      <c r="BQ190" s="25" t="e">
        <f t="shared" si="39"/>
        <v>#VALUE!</v>
      </c>
      <c r="BR190" s="24">
        <v>85.8</v>
      </c>
      <c r="BS190" s="24" t="e">
        <f t="shared" si="40"/>
        <v>#VALUE!</v>
      </c>
      <c r="BT190" s="25"/>
      <c r="BU190" s="35" t="e">
        <f t="shared" si="41"/>
        <v>#VALUE!</v>
      </c>
      <c r="BV190" s="25" t="e">
        <f t="shared" si="42"/>
        <v>#VALUE!</v>
      </c>
      <c r="BW190" s="23">
        <v>0</v>
      </c>
      <c r="BX190" s="24">
        <f t="shared" si="43"/>
        <v>0</v>
      </c>
      <c r="BY190" s="25"/>
      <c r="BZ190" s="58">
        <f t="shared" si="45"/>
        <v>0</v>
      </c>
      <c r="CA190" s="25">
        <f t="shared" si="44"/>
        <v>0</v>
      </c>
    </row>
    <row r="191" spans="1:79" ht="26.4" x14ac:dyDescent="0.25">
      <c r="A191" s="3" t="s">
        <v>6788</v>
      </c>
      <c r="B191" s="18" t="s">
        <v>2490</v>
      </c>
      <c r="C191" s="5" t="s">
        <v>2990</v>
      </c>
      <c r="D191" s="36">
        <v>500</v>
      </c>
      <c r="E191" s="37" t="s">
        <v>2963</v>
      </c>
      <c r="F191" s="38">
        <v>9400523</v>
      </c>
      <c r="G191" s="25">
        <v>34.07</v>
      </c>
      <c r="H191" s="26">
        <f t="shared" si="35"/>
        <v>6.8140000000000006E-2</v>
      </c>
      <c r="BE191" s="41" t="s">
        <v>3644</v>
      </c>
      <c r="BF191" s="39">
        <f>10*100</f>
        <v>1000</v>
      </c>
      <c r="BG191" s="39" t="s">
        <v>3598</v>
      </c>
      <c r="BH191" s="24">
        <v>23.4</v>
      </c>
      <c r="BI191" s="24" t="e">
        <f>BF191*#REF!</f>
        <v>#REF!</v>
      </c>
      <c r="BJ191" s="25"/>
      <c r="BK191" s="26">
        <f t="shared" si="47"/>
        <v>0</v>
      </c>
      <c r="BL191" s="25" t="e">
        <f t="shared" si="48"/>
        <v>#REF!</v>
      </c>
      <c r="BM191" s="23">
        <v>0</v>
      </c>
      <c r="BN191" s="24" t="e">
        <f t="shared" si="51"/>
        <v>#VALUE!</v>
      </c>
      <c r="BO191" s="25"/>
      <c r="BP191" s="35" t="e">
        <f t="shared" si="52"/>
        <v>#VALUE!</v>
      </c>
      <c r="BQ191" s="25" t="e">
        <f t="shared" si="39"/>
        <v>#VALUE!</v>
      </c>
      <c r="BR191" s="24">
        <v>31.2</v>
      </c>
      <c r="BS191" s="24" t="e">
        <f t="shared" si="40"/>
        <v>#VALUE!</v>
      </c>
      <c r="BT191" s="25"/>
      <c r="BU191" s="35" t="e">
        <f t="shared" si="41"/>
        <v>#VALUE!</v>
      </c>
      <c r="BV191" s="25" t="e">
        <f t="shared" si="42"/>
        <v>#VALUE!</v>
      </c>
      <c r="BW191" s="24">
        <v>10.4</v>
      </c>
      <c r="BX191" s="24">
        <f t="shared" si="43"/>
        <v>5200</v>
      </c>
      <c r="BY191" s="40">
        <v>11.528124999999999</v>
      </c>
      <c r="BZ191" s="58">
        <f t="shared" si="45"/>
        <v>1.1528124999999998E-2</v>
      </c>
      <c r="CA191" s="25">
        <f t="shared" si="44"/>
        <v>59.946249999999992</v>
      </c>
    </row>
    <row r="192" spans="1:79" ht="26.4" x14ac:dyDescent="0.25">
      <c r="A192" s="3" t="s">
        <v>6789</v>
      </c>
      <c r="B192" s="18" t="s">
        <v>2491</v>
      </c>
      <c r="C192" s="5" t="s">
        <v>2978</v>
      </c>
      <c r="D192" s="36">
        <v>500</v>
      </c>
      <c r="E192" s="37" t="s">
        <v>2963</v>
      </c>
      <c r="F192" s="38">
        <v>6950034</v>
      </c>
      <c r="G192" s="25">
        <v>34.31</v>
      </c>
      <c r="H192" s="26">
        <f t="shared" si="35"/>
        <v>6.862E-2</v>
      </c>
      <c r="BE192" s="31"/>
      <c r="BF192" s="32">
        <v>1</v>
      </c>
      <c r="BG192" s="31"/>
      <c r="BH192" s="31"/>
      <c r="BI192" s="24" t="e">
        <f>BF192*#REF!</f>
        <v>#REF!</v>
      </c>
      <c r="BJ192" s="25"/>
      <c r="BK192" s="26">
        <f t="shared" si="47"/>
        <v>0</v>
      </c>
      <c r="BL192" s="25" t="e">
        <f t="shared" si="48"/>
        <v>#REF!</v>
      </c>
      <c r="BM192" s="32">
        <v>1000</v>
      </c>
      <c r="BN192" s="24" t="e">
        <f t="shared" si="51"/>
        <v>#VALUE!</v>
      </c>
      <c r="BO192" s="25"/>
      <c r="BP192" s="35" t="e">
        <f t="shared" si="52"/>
        <v>#VALUE!</v>
      </c>
      <c r="BQ192" s="25" t="e">
        <f t="shared" si="39"/>
        <v>#VALUE!</v>
      </c>
      <c r="BR192" s="15"/>
      <c r="BS192" s="24" t="e">
        <f t="shared" si="40"/>
        <v>#VALUE!</v>
      </c>
      <c r="BT192" s="25"/>
      <c r="BU192" s="35" t="e">
        <f t="shared" si="41"/>
        <v>#VALUE!</v>
      </c>
      <c r="BV192" s="25" t="e">
        <f t="shared" si="42"/>
        <v>#VALUE!</v>
      </c>
      <c r="BW192" s="15"/>
      <c r="BX192" s="24">
        <f t="shared" si="43"/>
        <v>0</v>
      </c>
      <c r="BY192" s="25"/>
      <c r="BZ192" s="58">
        <f t="shared" si="45"/>
        <v>0</v>
      </c>
      <c r="CA192" s="25">
        <f t="shared" si="44"/>
        <v>0</v>
      </c>
    </row>
    <row r="193" spans="1:79" ht="26.4" x14ac:dyDescent="0.25">
      <c r="A193" s="3" t="s">
        <v>6790</v>
      </c>
      <c r="B193" s="3" t="s">
        <v>1401</v>
      </c>
      <c r="C193" s="5" t="s">
        <v>2969</v>
      </c>
      <c r="D193" s="36">
        <v>500</v>
      </c>
      <c r="E193" s="37" t="s">
        <v>2963</v>
      </c>
      <c r="F193" s="38">
        <v>7354483</v>
      </c>
      <c r="G193" s="25">
        <v>40.119999999999997</v>
      </c>
      <c r="H193" s="26">
        <f t="shared" si="35"/>
        <v>8.0239999999999992E-2</v>
      </c>
      <c r="BE193" s="31"/>
      <c r="BF193" s="32">
        <v>1</v>
      </c>
      <c r="BG193" s="31"/>
      <c r="BH193" s="31"/>
      <c r="BI193" s="24" t="e">
        <f>BF193*#REF!</f>
        <v>#REF!</v>
      </c>
      <c r="BJ193" s="25"/>
      <c r="BK193" s="26">
        <f t="shared" si="47"/>
        <v>0</v>
      </c>
      <c r="BL193" s="25" t="e">
        <f t="shared" si="48"/>
        <v>#REF!</v>
      </c>
      <c r="BM193" s="32">
        <v>1000</v>
      </c>
      <c r="BN193" s="24" t="e">
        <f t="shared" si="51"/>
        <v>#VALUE!</v>
      </c>
      <c r="BO193" s="25"/>
      <c r="BP193" s="35" t="e">
        <f t="shared" si="52"/>
        <v>#VALUE!</v>
      </c>
      <c r="BQ193" s="25" t="e">
        <f t="shared" si="39"/>
        <v>#VALUE!</v>
      </c>
      <c r="BR193" s="15"/>
      <c r="BS193" s="24" t="e">
        <f t="shared" si="40"/>
        <v>#VALUE!</v>
      </c>
      <c r="BT193" s="25"/>
      <c r="BU193" s="35" t="e">
        <f t="shared" si="41"/>
        <v>#VALUE!</v>
      </c>
      <c r="BV193" s="25" t="e">
        <f t="shared" si="42"/>
        <v>#VALUE!</v>
      </c>
      <c r="BW193" s="15"/>
      <c r="BX193" s="24">
        <f t="shared" si="43"/>
        <v>0</v>
      </c>
      <c r="BY193" s="25"/>
      <c r="BZ193" s="58">
        <f t="shared" si="45"/>
        <v>0</v>
      </c>
      <c r="CA193" s="25">
        <f t="shared" si="44"/>
        <v>0</v>
      </c>
    </row>
    <row r="194" spans="1:79" ht="26.4" x14ac:dyDescent="0.25">
      <c r="A194" s="3" t="s">
        <v>6791</v>
      </c>
      <c r="B194" s="30" t="s">
        <v>2737</v>
      </c>
      <c r="C194" s="5" t="s">
        <v>3036</v>
      </c>
      <c r="D194" s="36">
        <v>1000</v>
      </c>
      <c r="E194" s="37" t="s">
        <v>3024</v>
      </c>
      <c r="F194" s="38">
        <v>9392418</v>
      </c>
      <c r="G194" s="25">
        <v>33.19</v>
      </c>
      <c r="H194" s="26">
        <f t="shared" si="35"/>
        <v>3.3189999999999997E-2</v>
      </c>
      <c r="BE194" s="42"/>
      <c r="BF194" s="15">
        <v>1</v>
      </c>
      <c r="BG194" s="15"/>
      <c r="BH194" s="23"/>
      <c r="BI194" s="24" t="e">
        <f>BF194*#REF!</f>
        <v>#REF!</v>
      </c>
      <c r="BJ194" s="25"/>
      <c r="BK194" s="26">
        <f t="shared" si="47"/>
        <v>0</v>
      </c>
      <c r="BL194" s="25" t="e">
        <f t="shared" si="48"/>
        <v>#REF!</v>
      </c>
      <c r="BM194" s="23"/>
      <c r="BN194" s="24" t="e">
        <f t="shared" si="51"/>
        <v>#VALUE!</v>
      </c>
      <c r="BO194" s="25"/>
      <c r="BP194" s="35" t="e">
        <f t="shared" si="52"/>
        <v>#VALUE!</v>
      </c>
      <c r="BQ194" s="25" t="e">
        <f t="shared" si="39"/>
        <v>#VALUE!</v>
      </c>
      <c r="BR194" s="23"/>
      <c r="BS194" s="24" t="e">
        <f t="shared" si="40"/>
        <v>#VALUE!</v>
      </c>
      <c r="BT194" s="25"/>
      <c r="BU194" s="35" t="e">
        <f t="shared" si="41"/>
        <v>#VALUE!</v>
      </c>
      <c r="BV194" s="25" t="e">
        <f t="shared" si="42"/>
        <v>#VALUE!</v>
      </c>
      <c r="BW194" s="23"/>
      <c r="BX194" s="24">
        <f t="shared" si="43"/>
        <v>0</v>
      </c>
      <c r="BY194" s="25"/>
      <c r="BZ194" s="58">
        <f t="shared" si="45"/>
        <v>0</v>
      </c>
      <c r="CA194" s="25">
        <f t="shared" si="44"/>
        <v>0</v>
      </c>
    </row>
    <row r="195" spans="1:79" ht="26.4" x14ac:dyDescent="0.25">
      <c r="A195" s="3" t="s">
        <v>6792</v>
      </c>
      <c r="B195" s="30" t="s">
        <v>2738</v>
      </c>
      <c r="C195" s="5" t="s">
        <v>3207</v>
      </c>
      <c r="D195" s="36">
        <v>1000</v>
      </c>
      <c r="E195" s="37" t="s">
        <v>3076</v>
      </c>
      <c r="F195" s="38">
        <v>0</v>
      </c>
      <c r="G195" s="25">
        <v>27.76</v>
      </c>
      <c r="H195" s="26">
        <f t="shared" si="35"/>
        <v>2.776E-2</v>
      </c>
      <c r="BE195" s="15"/>
      <c r="BF195" s="3">
        <v>1</v>
      </c>
      <c r="BG195" s="3"/>
      <c r="BH195" s="24"/>
      <c r="BI195" s="24" t="e">
        <f>BF195*#REF!</f>
        <v>#REF!</v>
      </c>
      <c r="BJ195" s="25"/>
      <c r="BK195" s="26">
        <f t="shared" si="47"/>
        <v>0</v>
      </c>
      <c r="BL195" s="25" t="e">
        <f t="shared" si="48"/>
        <v>#REF!</v>
      </c>
      <c r="BM195" s="24"/>
      <c r="BN195" s="24" t="e">
        <f t="shared" si="51"/>
        <v>#VALUE!</v>
      </c>
      <c r="BO195" s="25"/>
      <c r="BP195" s="35" t="e">
        <f t="shared" si="52"/>
        <v>#VALUE!</v>
      </c>
      <c r="BQ195" s="25" t="e">
        <f t="shared" si="39"/>
        <v>#VALUE!</v>
      </c>
      <c r="BR195" s="24"/>
      <c r="BS195" s="24" t="e">
        <f t="shared" si="40"/>
        <v>#VALUE!</v>
      </c>
      <c r="BT195" s="25"/>
      <c r="BU195" s="35" t="e">
        <f t="shared" si="41"/>
        <v>#VALUE!</v>
      </c>
      <c r="BV195" s="25" t="e">
        <f t="shared" si="42"/>
        <v>#VALUE!</v>
      </c>
      <c r="BW195" s="24"/>
      <c r="BX195" s="24">
        <f t="shared" si="43"/>
        <v>0</v>
      </c>
      <c r="BY195" s="25"/>
      <c r="BZ195" s="58">
        <f t="shared" si="45"/>
        <v>0</v>
      </c>
      <c r="CA195" s="25">
        <f t="shared" si="44"/>
        <v>0</v>
      </c>
    </row>
    <row r="196" spans="1:79" ht="26.4" x14ac:dyDescent="0.25">
      <c r="A196" s="3" t="s">
        <v>6793</v>
      </c>
      <c r="B196" s="30" t="s">
        <v>2739</v>
      </c>
      <c r="C196" s="5" t="s">
        <v>3220</v>
      </c>
      <c r="D196" s="36">
        <v>400</v>
      </c>
      <c r="E196" s="37" t="s">
        <v>3219</v>
      </c>
      <c r="F196" s="38">
        <v>0</v>
      </c>
      <c r="G196" s="25">
        <v>20.13</v>
      </c>
      <c r="H196" s="26">
        <f t="shared" ref="H196:H259" si="53">G196/D196</f>
        <v>5.0324999999999995E-2</v>
      </c>
      <c r="BE196" s="16"/>
      <c r="BF196" s="15">
        <v>1</v>
      </c>
      <c r="BG196" s="15"/>
      <c r="BH196" s="23"/>
      <c r="BI196" s="24" t="e">
        <f>BF196*#REF!</f>
        <v>#REF!</v>
      </c>
      <c r="BJ196" s="25"/>
      <c r="BK196" s="26">
        <f t="shared" si="47"/>
        <v>0</v>
      </c>
      <c r="BL196" s="25" t="e">
        <f t="shared" si="48"/>
        <v>#REF!</v>
      </c>
      <c r="BM196" s="23"/>
      <c r="BN196" s="24" t="e">
        <f t="shared" si="51"/>
        <v>#VALUE!</v>
      </c>
      <c r="BO196" s="25"/>
      <c r="BP196" s="35" t="e">
        <f t="shared" si="52"/>
        <v>#VALUE!</v>
      </c>
      <c r="BQ196" s="25" t="e">
        <f t="shared" si="39"/>
        <v>#VALUE!</v>
      </c>
      <c r="BR196" s="23"/>
      <c r="BS196" s="24" t="e">
        <f t="shared" si="40"/>
        <v>#VALUE!</v>
      </c>
      <c r="BT196" s="25"/>
      <c r="BU196" s="35" t="e">
        <f t="shared" si="41"/>
        <v>#VALUE!</v>
      </c>
      <c r="BV196" s="25" t="e">
        <f t="shared" si="42"/>
        <v>#VALUE!</v>
      </c>
      <c r="BW196" s="23"/>
      <c r="BX196" s="24">
        <f t="shared" si="43"/>
        <v>0</v>
      </c>
      <c r="BY196" s="25"/>
      <c r="BZ196" s="58">
        <f t="shared" si="45"/>
        <v>0</v>
      </c>
      <c r="CA196" s="25">
        <f t="shared" si="44"/>
        <v>0</v>
      </c>
    </row>
    <row r="197" spans="1:79" ht="26.4" x14ac:dyDescent="0.25">
      <c r="A197" s="3" t="s">
        <v>6794</v>
      </c>
      <c r="B197" s="3" t="s">
        <v>761</v>
      </c>
      <c r="C197" s="5" t="s">
        <v>3030</v>
      </c>
      <c r="D197" s="36">
        <v>1000</v>
      </c>
      <c r="E197" s="37" t="s">
        <v>3019</v>
      </c>
      <c r="F197" s="38">
        <v>7306509</v>
      </c>
      <c r="G197" s="25">
        <v>12.82</v>
      </c>
      <c r="H197" s="26">
        <f t="shared" si="53"/>
        <v>1.282E-2</v>
      </c>
      <c r="BE197" s="31"/>
      <c r="BF197" s="32">
        <v>1</v>
      </c>
      <c r="BG197" s="31"/>
      <c r="BH197" s="31"/>
      <c r="BI197" s="24" t="e">
        <f>BF197*#REF!</f>
        <v>#REF!</v>
      </c>
      <c r="BJ197" s="25"/>
      <c r="BK197" s="26">
        <f t="shared" si="47"/>
        <v>0</v>
      </c>
      <c r="BL197" s="25" t="e">
        <f t="shared" si="48"/>
        <v>#REF!</v>
      </c>
      <c r="BM197" s="32">
        <v>1000</v>
      </c>
      <c r="BN197" s="24" t="e">
        <f t="shared" si="51"/>
        <v>#VALUE!</v>
      </c>
      <c r="BO197" s="25"/>
      <c r="BP197" s="35" t="e">
        <f t="shared" si="52"/>
        <v>#VALUE!</v>
      </c>
      <c r="BQ197" s="25" t="e">
        <f t="shared" si="39"/>
        <v>#VALUE!</v>
      </c>
      <c r="BR197" s="15"/>
      <c r="BS197" s="24" t="e">
        <f t="shared" si="40"/>
        <v>#VALUE!</v>
      </c>
      <c r="BT197" s="25"/>
      <c r="BU197" s="35" t="e">
        <f t="shared" si="41"/>
        <v>#VALUE!</v>
      </c>
      <c r="BV197" s="25" t="e">
        <f t="shared" si="42"/>
        <v>#VALUE!</v>
      </c>
      <c r="BW197" s="15"/>
      <c r="BX197" s="24">
        <f t="shared" si="43"/>
        <v>0</v>
      </c>
      <c r="BY197" s="25"/>
      <c r="BZ197" s="58">
        <f t="shared" si="45"/>
        <v>0</v>
      </c>
      <c r="CA197" s="25">
        <f t="shared" si="44"/>
        <v>0</v>
      </c>
    </row>
    <row r="198" spans="1:79" ht="26.4" x14ac:dyDescent="0.25">
      <c r="A198" s="3" t="s">
        <v>6795</v>
      </c>
      <c r="B198" s="3" t="s">
        <v>700</v>
      </c>
      <c r="C198" s="5" t="s">
        <v>3046</v>
      </c>
      <c r="D198" s="36">
        <v>1000</v>
      </c>
      <c r="E198" s="37" t="s">
        <v>3019</v>
      </c>
      <c r="F198" s="38">
        <v>7302003</v>
      </c>
      <c r="G198" s="25">
        <v>10.15</v>
      </c>
      <c r="H198" s="26">
        <f t="shared" si="53"/>
        <v>1.0150000000000001E-2</v>
      </c>
      <c r="BE198" s="39" t="s">
        <v>3645</v>
      </c>
      <c r="BF198" s="39">
        <f>24*100</f>
        <v>2400</v>
      </c>
      <c r="BG198" s="39" t="s">
        <v>3641</v>
      </c>
      <c r="BH198" s="24">
        <v>436.80000000000018</v>
      </c>
      <c r="BI198" s="24" t="e">
        <f>BF198*#REF!</f>
        <v>#REF!</v>
      </c>
      <c r="BJ198" s="25"/>
      <c r="BK198" s="26">
        <f t="shared" si="47"/>
        <v>0</v>
      </c>
      <c r="BL198" s="25" t="e">
        <f t="shared" si="48"/>
        <v>#REF!</v>
      </c>
      <c r="BM198" s="24">
        <v>387.4</v>
      </c>
      <c r="BN198" s="24" t="e">
        <f t="shared" si="51"/>
        <v>#VALUE!</v>
      </c>
      <c r="BO198" s="25"/>
      <c r="BP198" s="35" t="e">
        <f t="shared" si="52"/>
        <v>#VALUE!</v>
      </c>
      <c r="BQ198" s="25" t="e">
        <f t="shared" si="39"/>
        <v>#VALUE!</v>
      </c>
      <c r="BR198" s="24">
        <v>309.39999999999998</v>
      </c>
      <c r="BS198" s="24" t="e">
        <f t="shared" si="40"/>
        <v>#VALUE!</v>
      </c>
      <c r="BT198" s="25"/>
      <c r="BU198" s="35" t="e">
        <f t="shared" si="41"/>
        <v>#VALUE!</v>
      </c>
      <c r="BV198" s="25" t="e">
        <f t="shared" si="42"/>
        <v>#VALUE!</v>
      </c>
      <c r="BW198" s="24">
        <v>20.8</v>
      </c>
      <c r="BX198" s="24">
        <f t="shared" si="43"/>
        <v>20800</v>
      </c>
      <c r="BY198" s="40">
        <v>19.52412</v>
      </c>
      <c r="BZ198" s="58">
        <f t="shared" si="45"/>
        <v>8.1350499999999996E-3</v>
      </c>
      <c r="CA198" s="25">
        <f t="shared" si="44"/>
        <v>169.20903999999999</v>
      </c>
    </row>
    <row r="199" spans="1:79" ht="26.4" x14ac:dyDescent="0.25">
      <c r="A199" s="3" t="s">
        <v>6796</v>
      </c>
      <c r="B199" s="30" t="s">
        <v>2762</v>
      </c>
      <c r="C199" s="5" t="s">
        <v>3156</v>
      </c>
      <c r="D199" s="36">
        <v>2500</v>
      </c>
      <c r="E199" s="37" t="s">
        <v>3146</v>
      </c>
      <c r="F199" s="38">
        <v>6814027</v>
      </c>
      <c r="G199" s="25">
        <v>43.74</v>
      </c>
      <c r="H199" s="26">
        <f t="shared" si="53"/>
        <v>1.7496000000000001E-2</v>
      </c>
      <c r="BE199" s="15"/>
      <c r="BF199" s="3">
        <v>1</v>
      </c>
      <c r="BG199" s="3"/>
      <c r="BH199" s="23">
        <v>0</v>
      </c>
      <c r="BI199" s="24" t="e">
        <f>BF199*#REF!</f>
        <v>#REF!</v>
      </c>
      <c r="BJ199" s="25"/>
      <c r="BK199" s="26">
        <f t="shared" si="47"/>
        <v>0</v>
      </c>
      <c r="BL199" s="25" t="e">
        <f t="shared" si="48"/>
        <v>#REF!</v>
      </c>
      <c r="BM199" s="23">
        <v>0</v>
      </c>
      <c r="BN199" s="24" t="e">
        <f t="shared" si="51"/>
        <v>#VALUE!</v>
      </c>
      <c r="BO199" s="25"/>
      <c r="BP199" s="35" t="e">
        <f t="shared" si="52"/>
        <v>#VALUE!</v>
      </c>
      <c r="BQ199" s="25" t="e">
        <f t="shared" si="39"/>
        <v>#VALUE!</v>
      </c>
      <c r="BR199" s="23">
        <v>0</v>
      </c>
      <c r="BS199" s="24" t="e">
        <f t="shared" si="40"/>
        <v>#VALUE!</v>
      </c>
      <c r="BT199" s="25"/>
      <c r="BU199" s="35" t="e">
        <f t="shared" si="41"/>
        <v>#VALUE!</v>
      </c>
      <c r="BV199" s="25" t="e">
        <f t="shared" si="42"/>
        <v>#VALUE!</v>
      </c>
      <c r="BW199" s="23">
        <v>0</v>
      </c>
      <c r="BX199" s="24">
        <f t="shared" si="43"/>
        <v>0</v>
      </c>
      <c r="BY199" s="25"/>
      <c r="BZ199" s="58">
        <f t="shared" si="45"/>
        <v>0</v>
      </c>
      <c r="CA199" s="25">
        <f t="shared" si="44"/>
        <v>0</v>
      </c>
    </row>
    <row r="200" spans="1:79" ht="26.4" x14ac:dyDescent="0.25">
      <c r="A200" s="3" t="s">
        <v>6797</v>
      </c>
      <c r="B200" s="30" t="s">
        <v>2740</v>
      </c>
      <c r="C200" s="5" t="s">
        <v>3211</v>
      </c>
      <c r="D200" s="36">
        <v>100</v>
      </c>
      <c r="E200" s="37" t="s">
        <v>2868</v>
      </c>
      <c r="F200" s="38">
        <v>0</v>
      </c>
      <c r="G200" s="25">
        <v>43.01</v>
      </c>
      <c r="H200" s="26">
        <f t="shared" si="53"/>
        <v>0.43009999999999998</v>
      </c>
      <c r="BE200" s="15"/>
      <c r="BF200" s="3">
        <v>1</v>
      </c>
      <c r="BG200" s="3"/>
      <c r="BH200" s="24">
        <v>309.40000000000003</v>
      </c>
      <c r="BI200" s="24" t="e">
        <f>BF200*#REF!</f>
        <v>#REF!</v>
      </c>
      <c r="BJ200" s="25"/>
      <c r="BK200" s="26">
        <f t="shared" si="47"/>
        <v>0</v>
      </c>
      <c r="BL200" s="25" t="e">
        <f t="shared" si="48"/>
        <v>#REF!</v>
      </c>
      <c r="BM200" s="24">
        <v>96.2</v>
      </c>
      <c r="BN200" s="24" t="e">
        <f t="shared" si="51"/>
        <v>#VALUE!</v>
      </c>
      <c r="BO200" s="25"/>
      <c r="BP200" s="35" t="e">
        <f t="shared" si="52"/>
        <v>#VALUE!</v>
      </c>
      <c r="BQ200" s="25" t="e">
        <f t="shared" si="39"/>
        <v>#VALUE!</v>
      </c>
      <c r="BR200" s="24">
        <v>20.8</v>
      </c>
      <c r="BS200" s="24" t="e">
        <f t="shared" si="40"/>
        <v>#VALUE!</v>
      </c>
      <c r="BT200" s="25"/>
      <c r="BU200" s="35" t="e">
        <f t="shared" si="41"/>
        <v>#VALUE!</v>
      </c>
      <c r="BV200" s="25" t="e">
        <f t="shared" si="42"/>
        <v>#VALUE!</v>
      </c>
      <c r="BW200" s="23">
        <v>0</v>
      </c>
      <c r="BX200" s="24">
        <f t="shared" si="43"/>
        <v>0</v>
      </c>
      <c r="BY200" s="25"/>
      <c r="BZ200" s="58">
        <f t="shared" si="45"/>
        <v>0</v>
      </c>
      <c r="CA200" s="25">
        <f t="shared" si="44"/>
        <v>0</v>
      </c>
    </row>
    <row r="201" spans="1:79" ht="26.4" x14ac:dyDescent="0.25">
      <c r="A201" s="3" t="s">
        <v>6798</v>
      </c>
      <c r="B201" s="30" t="s">
        <v>2741</v>
      </c>
      <c r="C201" s="5" t="s">
        <v>3135</v>
      </c>
      <c r="D201" s="36">
        <v>2400</v>
      </c>
      <c r="E201" s="37" t="s">
        <v>3136</v>
      </c>
      <c r="F201" s="38">
        <v>7653201</v>
      </c>
      <c r="G201" s="25">
        <v>27.58</v>
      </c>
      <c r="H201" s="26">
        <f t="shared" si="53"/>
        <v>1.1491666666666666E-2</v>
      </c>
      <c r="BE201" s="31"/>
      <c r="BF201" s="32">
        <v>1</v>
      </c>
      <c r="BG201" s="31"/>
      <c r="BH201" s="31"/>
      <c r="BI201" s="24" t="e">
        <f>BF201*#REF!</f>
        <v>#REF!</v>
      </c>
      <c r="BJ201" s="25"/>
      <c r="BK201" s="26">
        <f t="shared" si="47"/>
        <v>0</v>
      </c>
      <c r="BL201" s="25" t="e">
        <f t="shared" si="48"/>
        <v>#REF!</v>
      </c>
      <c r="BM201" s="32">
        <v>1000</v>
      </c>
      <c r="BN201" s="24" t="e">
        <f t="shared" si="51"/>
        <v>#VALUE!</v>
      </c>
      <c r="BO201" s="25"/>
      <c r="BP201" s="35" t="e">
        <f t="shared" si="52"/>
        <v>#VALUE!</v>
      </c>
      <c r="BQ201" s="25" t="e">
        <f t="shared" ref="BQ201:BQ250" si="54">BP201*BN201</f>
        <v>#VALUE!</v>
      </c>
      <c r="BR201" s="15"/>
      <c r="BS201" s="24" t="e">
        <f t="shared" ref="BS201:BS250" si="55">$E201*BR201</f>
        <v>#VALUE!</v>
      </c>
      <c r="BT201" s="25"/>
      <c r="BU201" s="35" t="e">
        <f t="shared" ref="BU201:BU250" si="56">BT201/$E201</f>
        <v>#VALUE!</v>
      </c>
      <c r="BV201" s="25" t="e">
        <f t="shared" ref="BV201:BV250" si="57">BU201*BS201</f>
        <v>#VALUE!</v>
      </c>
      <c r="BW201" s="15"/>
      <c r="BX201" s="24">
        <f t="shared" ref="BX201:BX250" si="58">$D201*BW201</f>
        <v>0</v>
      </c>
      <c r="BY201" s="25"/>
      <c r="BZ201" s="58">
        <f t="shared" ref="BZ201:BZ251" si="59">BY201/BF201</f>
        <v>0</v>
      </c>
      <c r="CA201" s="25">
        <f t="shared" ref="CA201:CA250" si="60">BZ201*BX201</f>
        <v>0</v>
      </c>
    </row>
    <row r="202" spans="1:79" ht="26.4" x14ac:dyDescent="0.25">
      <c r="A202" s="3" t="s">
        <v>6799</v>
      </c>
      <c r="B202" s="30" t="s">
        <v>2742</v>
      </c>
      <c r="C202" s="5" t="s">
        <v>3209</v>
      </c>
      <c r="D202" s="36">
        <v>100</v>
      </c>
      <c r="E202" s="37" t="s">
        <v>2868</v>
      </c>
      <c r="F202" s="38">
        <v>0</v>
      </c>
      <c r="G202" s="25">
        <v>32.76</v>
      </c>
      <c r="H202" s="26">
        <f t="shared" si="53"/>
        <v>0.3276</v>
      </c>
      <c r="BE202" s="15"/>
      <c r="BF202" s="3">
        <v>1</v>
      </c>
      <c r="BG202" s="3"/>
      <c r="BH202" s="24">
        <v>70.2</v>
      </c>
      <c r="BI202" s="24" t="e">
        <f>BF202*#REF!</f>
        <v>#REF!</v>
      </c>
      <c r="BJ202" s="25"/>
      <c r="BK202" s="26">
        <f t="shared" si="47"/>
        <v>0</v>
      </c>
      <c r="BL202" s="25" t="e">
        <f t="shared" si="48"/>
        <v>#REF!</v>
      </c>
      <c r="BM202" s="23">
        <v>0</v>
      </c>
      <c r="BN202" s="24" t="e">
        <f t="shared" si="51"/>
        <v>#VALUE!</v>
      </c>
      <c r="BO202" s="25"/>
      <c r="BP202" s="35" t="e">
        <f t="shared" si="52"/>
        <v>#VALUE!</v>
      </c>
      <c r="BQ202" s="25" t="e">
        <f t="shared" si="54"/>
        <v>#VALUE!</v>
      </c>
      <c r="BR202" s="24">
        <v>72.8</v>
      </c>
      <c r="BS202" s="24" t="e">
        <f t="shared" si="55"/>
        <v>#VALUE!</v>
      </c>
      <c r="BT202" s="25"/>
      <c r="BU202" s="35" t="e">
        <f t="shared" si="56"/>
        <v>#VALUE!</v>
      </c>
      <c r="BV202" s="25" t="e">
        <f t="shared" si="57"/>
        <v>#VALUE!</v>
      </c>
      <c r="BW202" s="23">
        <v>0</v>
      </c>
      <c r="BX202" s="24">
        <f t="shared" si="58"/>
        <v>0</v>
      </c>
      <c r="BY202" s="25"/>
      <c r="BZ202" s="58">
        <f t="shared" si="59"/>
        <v>0</v>
      </c>
      <c r="CA202" s="25">
        <f t="shared" si="60"/>
        <v>0</v>
      </c>
    </row>
    <row r="203" spans="1:79" ht="26.4" x14ac:dyDescent="0.25">
      <c r="A203" s="3" t="s">
        <v>6800</v>
      </c>
      <c r="B203" s="3" t="s">
        <v>1402</v>
      </c>
      <c r="C203" s="5" t="s">
        <v>3134</v>
      </c>
      <c r="D203" s="36">
        <v>2400</v>
      </c>
      <c r="E203" s="37" t="s">
        <v>3133</v>
      </c>
      <c r="F203" s="38">
        <v>8525627</v>
      </c>
      <c r="G203" s="25">
        <v>20.54</v>
      </c>
      <c r="H203" s="26">
        <f t="shared" si="53"/>
        <v>8.5583333333333327E-3</v>
      </c>
      <c r="BE203" s="15"/>
      <c r="BF203" s="3">
        <v>1</v>
      </c>
      <c r="BG203" s="3"/>
      <c r="BH203" s="24">
        <v>10.4</v>
      </c>
      <c r="BI203" s="24" t="e">
        <f>BF203*#REF!</f>
        <v>#REF!</v>
      </c>
      <c r="BJ203" s="25"/>
      <c r="BK203" s="26">
        <f t="shared" si="47"/>
        <v>0</v>
      </c>
      <c r="BL203" s="25" t="e">
        <f t="shared" si="48"/>
        <v>#REF!</v>
      </c>
      <c r="BM203" s="24">
        <v>13</v>
      </c>
      <c r="BN203" s="24" t="e">
        <f t="shared" si="51"/>
        <v>#VALUE!</v>
      </c>
      <c r="BO203" s="25"/>
      <c r="BP203" s="35" t="e">
        <f t="shared" si="52"/>
        <v>#VALUE!</v>
      </c>
      <c r="BQ203" s="25" t="e">
        <f t="shared" si="54"/>
        <v>#VALUE!</v>
      </c>
      <c r="BR203" s="24">
        <v>20.8</v>
      </c>
      <c r="BS203" s="24" t="e">
        <f t="shared" si="55"/>
        <v>#VALUE!</v>
      </c>
      <c r="BT203" s="25"/>
      <c r="BU203" s="35" t="e">
        <f t="shared" si="56"/>
        <v>#VALUE!</v>
      </c>
      <c r="BV203" s="25" t="e">
        <f t="shared" si="57"/>
        <v>#VALUE!</v>
      </c>
      <c r="BW203" s="23">
        <v>0</v>
      </c>
      <c r="BX203" s="24">
        <f t="shared" si="58"/>
        <v>0</v>
      </c>
      <c r="BY203" s="25"/>
      <c r="BZ203" s="58">
        <f t="shared" si="59"/>
        <v>0</v>
      </c>
      <c r="CA203" s="25">
        <f t="shared" si="60"/>
        <v>0</v>
      </c>
    </row>
    <row r="204" spans="1:79" ht="26.4" x14ac:dyDescent="0.25">
      <c r="A204" s="3" t="s">
        <v>6801</v>
      </c>
      <c r="B204" s="3" t="s">
        <v>764</v>
      </c>
      <c r="C204" s="5" t="s">
        <v>3147</v>
      </c>
      <c r="D204" s="36">
        <v>2500</v>
      </c>
      <c r="E204" s="37" t="s">
        <v>3144</v>
      </c>
      <c r="F204" s="38">
        <v>8525542</v>
      </c>
      <c r="G204" s="25">
        <v>37.07</v>
      </c>
      <c r="H204" s="26">
        <f t="shared" si="53"/>
        <v>1.4828000000000001E-2</v>
      </c>
      <c r="BE204" s="41" t="s">
        <v>3646</v>
      </c>
      <c r="BF204" s="39">
        <f>5*100</f>
        <v>500</v>
      </c>
      <c r="BG204" s="39" t="s">
        <v>3647</v>
      </c>
      <c r="BH204" s="24">
        <v>70.2</v>
      </c>
      <c r="BI204" s="24" t="e">
        <f>BF204*#REF!</f>
        <v>#REF!</v>
      </c>
      <c r="BJ204" s="25"/>
      <c r="BK204" s="26">
        <f t="shared" si="47"/>
        <v>0</v>
      </c>
      <c r="BL204" s="25" t="e">
        <f t="shared" si="48"/>
        <v>#REF!</v>
      </c>
      <c r="BM204" s="24">
        <v>33.800000000000004</v>
      </c>
      <c r="BN204" s="24" t="e">
        <f t="shared" si="51"/>
        <v>#VALUE!</v>
      </c>
      <c r="BO204" s="25"/>
      <c r="BP204" s="35" t="e">
        <f t="shared" si="52"/>
        <v>#VALUE!</v>
      </c>
      <c r="BQ204" s="25" t="e">
        <f t="shared" si="54"/>
        <v>#VALUE!</v>
      </c>
      <c r="BR204" s="24">
        <v>46.800000000000004</v>
      </c>
      <c r="BS204" s="24" t="e">
        <f t="shared" si="55"/>
        <v>#VALUE!</v>
      </c>
      <c r="BT204" s="25"/>
      <c r="BU204" s="35" t="e">
        <f t="shared" si="56"/>
        <v>#VALUE!</v>
      </c>
      <c r="BV204" s="25" t="e">
        <f t="shared" si="57"/>
        <v>#VALUE!</v>
      </c>
      <c r="BW204" s="24">
        <v>2.6</v>
      </c>
      <c r="BX204" s="24">
        <f t="shared" si="58"/>
        <v>6500</v>
      </c>
      <c r="BY204" s="40">
        <v>11.631600000000001</v>
      </c>
      <c r="BZ204" s="58">
        <f t="shared" si="59"/>
        <v>2.3263200000000001E-2</v>
      </c>
      <c r="CA204" s="25">
        <f t="shared" si="60"/>
        <v>151.21080000000001</v>
      </c>
    </row>
    <row r="205" spans="1:79" ht="26.4" x14ac:dyDescent="0.25">
      <c r="A205" s="3" t="s">
        <v>6802</v>
      </c>
      <c r="B205" s="30" t="s">
        <v>2743</v>
      </c>
      <c r="C205" s="5" t="s">
        <v>3208</v>
      </c>
      <c r="D205" s="36">
        <v>100</v>
      </c>
      <c r="E205" s="37" t="s">
        <v>2868</v>
      </c>
      <c r="F205" s="38">
        <v>0</v>
      </c>
      <c r="G205" s="25">
        <v>43.25</v>
      </c>
      <c r="H205" s="26">
        <f t="shared" si="53"/>
        <v>0.4325</v>
      </c>
      <c r="BE205" s="15"/>
      <c r="BF205" s="3">
        <v>1</v>
      </c>
      <c r="BG205" s="3"/>
      <c r="BH205" s="24">
        <v>28.6</v>
      </c>
      <c r="BI205" s="24" t="e">
        <f>BF205*#REF!</f>
        <v>#REF!</v>
      </c>
      <c r="BJ205" s="25"/>
      <c r="BK205" s="26">
        <f t="shared" si="47"/>
        <v>0</v>
      </c>
      <c r="BL205" s="25" t="e">
        <f t="shared" si="48"/>
        <v>#REF!</v>
      </c>
      <c r="BM205" s="24">
        <v>28.6</v>
      </c>
      <c r="BN205" s="24" t="e">
        <f t="shared" si="51"/>
        <v>#VALUE!</v>
      </c>
      <c r="BO205" s="25"/>
      <c r="BP205" s="35" t="e">
        <f t="shared" si="52"/>
        <v>#VALUE!</v>
      </c>
      <c r="BQ205" s="25" t="e">
        <f t="shared" si="54"/>
        <v>#VALUE!</v>
      </c>
      <c r="BR205" s="24">
        <v>36.4</v>
      </c>
      <c r="BS205" s="24" t="e">
        <f t="shared" si="55"/>
        <v>#VALUE!</v>
      </c>
      <c r="BT205" s="25"/>
      <c r="BU205" s="35" t="e">
        <f t="shared" si="56"/>
        <v>#VALUE!</v>
      </c>
      <c r="BV205" s="25" t="e">
        <f t="shared" si="57"/>
        <v>#VALUE!</v>
      </c>
      <c r="BW205" s="23">
        <v>0</v>
      </c>
      <c r="BX205" s="24">
        <f t="shared" si="58"/>
        <v>0</v>
      </c>
      <c r="BY205" s="25"/>
      <c r="BZ205" s="58">
        <f t="shared" si="59"/>
        <v>0</v>
      </c>
      <c r="CA205" s="25">
        <f t="shared" si="60"/>
        <v>0</v>
      </c>
    </row>
    <row r="206" spans="1:79" ht="26.4" x14ac:dyDescent="0.25">
      <c r="A206" s="3" t="s">
        <v>6803</v>
      </c>
      <c r="B206" s="3" t="s">
        <v>1403</v>
      </c>
      <c r="C206" s="5" t="s">
        <v>3031</v>
      </c>
      <c r="D206" s="36">
        <v>1000</v>
      </c>
      <c r="E206" s="37" t="s">
        <v>3021</v>
      </c>
      <c r="F206" s="38">
        <v>7304116</v>
      </c>
      <c r="G206" s="25">
        <v>13.43</v>
      </c>
      <c r="H206" s="26">
        <f t="shared" si="53"/>
        <v>1.3429999999999999E-2</v>
      </c>
      <c r="BE206" s="41" t="s">
        <v>3648</v>
      </c>
      <c r="BF206" s="39">
        <v>250</v>
      </c>
      <c r="BG206" s="39" t="s">
        <v>3649</v>
      </c>
      <c r="BH206" s="24">
        <v>371.8</v>
      </c>
      <c r="BI206" s="24" t="e">
        <f>BF206*#REF!</f>
        <v>#REF!</v>
      </c>
      <c r="BJ206" s="25"/>
      <c r="BK206" s="26">
        <f t="shared" si="47"/>
        <v>0</v>
      </c>
      <c r="BL206" s="25" t="e">
        <f t="shared" si="48"/>
        <v>#REF!</v>
      </c>
      <c r="BM206" s="24">
        <v>7.8000000000000007</v>
      </c>
      <c r="BN206" s="24" t="e">
        <f t="shared" si="51"/>
        <v>#VALUE!</v>
      </c>
      <c r="BO206" s="25"/>
      <c r="BP206" s="35" t="e">
        <f t="shared" si="52"/>
        <v>#VALUE!</v>
      </c>
      <c r="BQ206" s="25" t="e">
        <f t="shared" si="54"/>
        <v>#VALUE!</v>
      </c>
      <c r="BR206" s="24">
        <v>96.199999999999989</v>
      </c>
      <c r="BS206" s="24" t="e">
        <f t="shared" si="55"/>
        <v>#VALUE!</v>
      </c>
      <c r="BT206" s="25"/>
      <c r="BU206" s="35" t="e">
        <f t="shared" si="56"/>
        <v>#VALUE!</v>
      </c>
      <c r="BV206" s="25" t="e">
        <f t="shared" si="57"/>
        <v>#VALUE!</v>
      </c>
      <c r="BW206" s="24">
        <v>5.2</v>
      </c>
      <c r="BX206" s="24">
        <f t="shared" si="58"/>
        <v>5200</v>
      </c>
      <c r="BY206" s="40">
        <v>28.492644000000002</v>
      </c>
      <c r="BZ206" s="58">
        <f t="shared" si="59"/>
        <v>0.113970576</v>
      </c>
      <c r="CA206" s="25">
        <f t="shared" si="60"/>
        <v>592.64699519999999</v>
      </c>
    </row>
    <row r="207" spans="1:79" ht="26.4" x14ac:dyDescent="0.25">
      <c r="A207" s="3" t="s">
        <v>6804</v>
      </c>
      <c r="B207" s="3" t="s">
        <v>763</v>
      </c>
      <c r="C207" s="5" t="s">
        <v>2958</v>
      </c>
      <c r="D207" s="36">
        <v>500</v>
      </c>
      <c r="E207" s="37" t="s">
        <v>2959</v>
      </c>
      <c r="F207" s="38">
        <v>7335060</v>
      </c>
      <c r="G207" s="25">
        <v>12.73</v>
      </c>
      <c r="H207" s="26">
        <f t="shared" si="53"/>
        <v>2.546E-2</v>
      </c>
      <c r="BE207" s="41" t="s">
        <v>3650</v>
      </c>
      <c r="BF207" s="39">
        <v>200</v>
      </c>
      <c r="BG207" s="39" t="s">
        <v>3576</v>
      </c>
      <c r="BH207" s="24">
        <v>88.399999999999991</v>
      </c>
      <c r="BI207" s="24" t="e">
        <f>BF207*#REF!</f>
        <v>#REF!</v>
      </c>
      <c r="BJ207" s="25"/>
      <c r="BK207" s="26">
        <f t="shared" si="47"/>
        <v>0</v>
      </c>
      <c r="BL207" s="25" t="e">
        <f t="shared" si="48"/>
        <v>#REF!</v>
      </c>
      <c r="BM207" s="24">
        <v>296.39999999999998</v>
      </c>
      <c r="BN207" s="24" t="e">
        <f t="shared" si="51"/>
        <v>#VALUE!</v>
      </c>
      <c r="BO207" s="25"/>
      <c r="BP207" s="35" t="e">
        <f t="shared" si="52"/>
        <v>#VALUE!</v>
      </c>
      <c r="BQ207" s="25" t="e">
        <f t="shared" si="54"/>
        <v>#VALUE!</v>
      </c>
      <c r="BR207" s="24">
        <v>72.8</v>
      </c>
      <c r="BS207" s="24" t="e">
        <f t="shared" si="55"/>
        <v>#VALUE!</v>
      </c>
      <c r="BT207" s="25"/>
      <c r="BU207" s="35" t="e">
        <f t="shared" si="56"/>
        <v>#VALUE!</v>
      </c>
      <c r="BV207" s="25" t="e">
        <f t="shared" si="57"/>
        <v>#VALUE!</v>
      </c>
      <c r="BW207" s="24">
        <v>10.4</v>
      </c>
      <c r="BX207" s="24">
        <f t="shared" si="58"/>
        <v>5200</v>
      </c>
      <c r="BY207" s="40">
        <v>35.955000000000005</v>
      </c>
      <c r="BZ207" s="58">
        <f t="shared" si="59"/>
        <v>0.17977500000000002</v>
      </c>
      <c r="CA207" s="25">
        <f t="shared" si="60"/>
        <v>934.83</v>
      </c>
    </row>
    <row r="208" spans="1:79" ht="26.4" x14ac:dyDescent="0.25">
      <c r="A208" s="3" t="s">
        <v>6805</v>
      </c>
      <c r="B208" s="3" t="s">
        <v>1404</v>
      </c>
      <c r="C208" s="5" t="s">
        <v>3016</v>
      </c>
      <c r="D208" s="36">
        <v>1000</v>
      </c>
      <c r="E208" s="37" t="s">
        <v>3017</v>
      </c>
      <c r="F208" s="38">
        <v>5730032</v>
      </c>
      <c r="G208" s="25">
        <v>15.33</v>
      </c>
      <c r="H208" s="26">
        <f t="shared" si="53"/>
        <v>1.533E-2</v>
      </c>
      <c r="BE208" s="41" t="s">
        <v>3651</v>
      </c>
      <c r="BF208" s="39">
        <v>100</v>
      </c>
      <c r="BG208" s="39" t="s">
        <v>3652</v>
      </c>
      <c r="BH208" s="24">
        <v>85.8</v>
      </c>
      <c r="BI208" s="24" t="e">
        <f>BF208*#REF!</f>
        <v>#REF!</v>
      </c>
      <c r="BJ208" s="25"/>
      <c r="BK208" s="26">
        <f t="shared" si="47"/>
        <v>0</v>
      </c>
      <c r="BL208" s="25" t="e">
        <f t="shared" si="48"/>
        <v>#REF!</v>
      </c>
      <c r="BM208" s="23">
        <v>0</v>
      </c>
      <c r="BN208" s="24" t="e">
        <f t="shared" si="51"/>
        <v>#VALUE!</v>
      </c>
      <c r="BO208" s="25"/>
      <c r="BP208" s="35" t="e">
        <f t="shared" si="52"/>
        <v>#VALUE!</v>
      </c>
      <c r="BQ208" s="25" t="e">
        <f t="shared" si="54"/>
        <v>#VALUE!</v>
      </c>
      <c r="BR208" s="23">
        <v>0</v>
      </c>
      <c r="BS208" s="24" t="e">
        <f t="shared" si="55"/>
        <v>#VALUE!</v>
      </c>
      <c r="BT208" s="25"/>
      <c r="BU208" s="35" t="e">
        <f t="shared" si="56"/>
        <v>#VALUE!</v>
      </c>
      <c r="BV208" s="25" t="e">
        <f t="shared" si="57"/>
        <v>#VALUE!</v>
      </c>
      <c r="BW208" s="24">
        <v>10.4</v>
      </c>
      <c r="BX208" s="24">
        <f t="shared" si="58"/>
        <v>10400</v>
      </c>
      <c r="BY208" s="40">
        <v>23.704374999999999</v>
      </c>
      <c r="BZ208" s="58">
        <f t="shared" si="59"/>
        <v>0.23704375</v>
      </c>
      <c r="CA208" s="25">
        <f t="shared" si="60"/>
        <v>2465.2550000000001</v>
      </c>
    </row>
    <row r="209" spans="1:79" ht="26.4" x14ac:dyDescent="0.25">
      <c r="A209" s="3" t="s">
        <v>6806</v>
      </c>
      <c r="B209" s="3" t="s">
        <v>675</v>
      </c>
      <c r="C209" s="5" t="s">
        <v>2895</v>
      </c>
      <c r="D209" s="36">
        <v>200</v>
      </c>
      <c r="E209" s="37" t="s">
        <v>2896</v>
      </c>
      <c r="F209" s="38">
        <v>5738449</v>
      </c>
      <c r="G209" s="25">
        <v>18.16</v>
      </c>
      <c r="H209" s="26">
        <f t="shared" si="53"/>
        <v>9.0800000000000006E-2</v>
      </c>
      <c r="BE209" s="15"/>
      <c r="BF209" s="3">
        <v>1</v>
      </c>
      <c r="BG209" s="3"/>
      <c r="BH209" s="24">
        <v>78.000000000000014</v>
      </c>
      <c r="BI209" s="24" t="e">
        <f>BF209*#REF!</f>
        <v>#REF!</v>
      </c>
      <c r="BJ209" s="25"/>
      <c r="BK209" s="26">
        <f t="shared" si="47"/>
        <v>0</v>
      </c>
      <c r="BL209" s="25" t="e">
        <f t="shared" si="48"/>
        <v>#REF!</v>
      </c>
      <c r="BM209" s="24">
        <v>2.6</v>
      </c>
      <c r="BN209" s="24" t="e">
        <f t="shared" si="51"/>
        <v>#VALUE!</v>
      </c>
      <c r="BO209" s="25"/>
      <c r="BP209" s="35" t="e">
        <f t="shared" si="52"/>
        <v>#VALUE!</v>
      </c>
      <c r="BQ209" s="25" t="e">
        <f t="shared" si="54"/>
        <v>#VALUE!</v>
      </c>
      <c r="BR209" s="24">
        <v>5.2</v>
      </c>
      <c r="BS209" s="24" t="e">
        <f t="shared" si="55"/>
        <v>#VALUE!</v>
      </c>
      <c r="BT209" s="25"/>
      <c r="BU209" s="35" t="e">
        <f t="shared" si="56"/>
        <v>#VALUE!</v>
      </c>
      <c r="BV209" s="25" t="e">
        <f t="shared" si="57"/>
        <v>#VALUE!</v>
      </c>
      <c r="BW209" s="23">
        <v>0</v>
      </c>
      <c r="BX209" s="24">
        <f t="shared" si="58"/>
        <v>0</v>
      </c>
      <c r="BY209" s="25"/>
      <c r="BZ209" s="58">
        <f t="shared" si="59"/>
        <v>0</v>
      </c>
      <c r="CA209" s="25">
        <f t="shared" si="60"/>
        <v>0</v>
      </c>
    </row>
    <row r="210" spans="1:79" ht="26.4" x14ac:dyDescent="0.25">
      <c r="A210" s="3" t="s">
        <v>6807</v>
      </c>
      <c r="B210" s="3" t="s">
        <v>1405</v>
      </c>
      <c r="C210" s="5" t="s">
        <v>2917</v>
      </c>
      <c r="D210" s="36">
        <v>250</v>
      </c>
      <c r="E210" s="37" t="s">
        <v>2918</v>
      </c>
      <c r="F210" s="38">
        <v>5731519</v>
      </c>
      <c r="G210" s="25">
        <v>12.42</v>
      </c>
      <c r="H210" s="26">
        <f t="shared" si="53"/>
        <v>4.9680000000000002E-2</v>
      </c>
      <c r="BE210" s="15"/>
      <c r="BF210" s="3">
        <v>1</v>
      </c>
      <c r="BG210" s="3"/>
      <c r="BH210" s="24">
        <v>733.2</v>
      </c>
      <c r="BI210" s="24" t="e">
        <f>BF210*#REF!</f>
        <v>#REF!</v>
      </c>
      <c r="BJ210" s="25"/>
      <c r="BK210" s="26">
        <f t="shared" si="47"/>
        <v>0</v>
      </c>
      <c r="BL210" s="25" t="e">
        <f t="shared" si="48"/>
        <v>#REF!</v>
      </c>
      <c r="BM210" s="24">
        <v>31.2</v>
      </c>
      <c r="BN210" s="24" t="e">
        <f t="shared" si="51"/>
        <v>#VALUE!</v>
      </c>
      <c r="BO210" s="25"/>
      <c r="BP210" s="35" t="e">
        <f t="shared" si="52"/>
        <v>#VALUE!</v>
      </c>
      <c r="BQ210" s="25" t="e">
        <f t="shared" si="54"/>
        <v>#VALUE!</v>
      </c>
      <c r="BR210" s="24">
        <v>408.2</v>
      </c>
      <c r="BS210" s="24" t="e">
        <f t="shared" si="55"/>
        <v>#VALUE!</v>
      </c>
      <c r="BT210" s="25"/>
      <c r="BU210" s="35" t="e">
        <f t="shared" si="56"/>
        <v>#VALUE!</v>
      </c>
      <c r="BV210" s="25" t="e">
        <f t="shared" si="57"/>
        <v>#VALUE!</v>
      </c>
      <c r="BW210" s="23">
        <v>0</v>
      </c>
      <c r="BX210" s="24">
        <f t="shared" si="58"/>
        <v>0</v>
      </c>
      <c r="BY210" s="25"/>
      <c r="BZ210" s="58">
        <f t="shared" si="59"/>
        <v>0</v>
      </c>
      <c r="CA210" s="25">
        <f t="shared" si="60"/>
        <v>0</v>
      </c>
    </row>
    <row r="211" spans="1:79" ht="26.4" x14ac:dyDescent="0.25">
      <c r="A211" s="3" t="s">
        <v>6808</v>
      </c>
      <c r="B211" s="3" t="s">
        <v>1406</v>
      </c>
      <c r="C211" s="5" t="s">
        <v>2897</v>
      </c>
      <c r="D211" s="36">
        <v>200</v>
      </c>
      <c r="E211" s="37" t="s">
        <v>2898</v>
      </c>
      <c r="F211" s="38">
        <v>5731022</v>
      </c>
      <c r="G211" s="25">
        <v>19.059999999999999</v>
      </c>
      <c r="H211" s="26">
        <f t="shared" si="53"/>
        <v>9.5299999999999996E-2</v>
      </c>
      <c r="BE211" s="15"/>
      <c r="BF211" s="3">
        <v>1</v>
      </c>
      <c r="BG211" s="3"/>
      <c r="BH211" s="24">
        <v>111.80000000000001</v>
      </c>
      <c r="BI211" s="24" t="e">
        <f>BF211*#REF!</f>
        <v>#REF!</v>
      </c>
      <c r="BJ211" s="25"/>
      <c r="BK211" s="26">
        <f t="shared" ref="BK211:BK262" si="61">BJ211/BF211</f>
        <v>0</v>
      </c>
      <c r="BL211" s="25" t="e">
        <f t="shared" ref="BL211:BL262" si="62">BK211*BI211</f>
        <v>#REF!</v>
      </c>
      <c r="BM211" s="23">
        <v>0</v>
      </c>
      <c r="BN211" s="24" t="e">
        <f t="shared" ref="BN211:BN232" si="63">$E211*BM211</f>
        <v>#VALUE!</v>
      </c>
      <c r="BO211" s="25"/>
      <c r="BP211" s="35" t="e">
        <f t="shared" ref="BP211:BP232" si="64">BO211/$E211</f>
        <v>#VALUE!</v>
      </c>
      <c r="BQ211" s="25" t="e">
        <f t="shared" si="54"/>
        <v>#VALUE!</v>
      </c>
      <c r="BR211" s="24">
        <v>2.6</v>
      </c>
      <c r="BS211" s="24" t="e">
        <f t="shared" si="55"/>
        <v>#VALUE!</v>
      </c>
      <c r="BT211" s="25"/>
      <c r="BU211" s="35" t="e">
        <f t="shared" si="56"/>
        <v>#VALUE!</v>
      </c>
      <c r="BV211" s="25" t="e">
        <f t="shared" si="57"/>
        <v>#VALUE!</v>
      </c>
      <c r="BW211" s="23">
        <v>0</v>
      </c>
      <c r="BX211" s="24">
        <f t="shared" si="58"/>
        <v>0</v>
      </c>
      <c r="BY211" s="25"/>
      <c r="BZ211" s="58">
        <f t="shared" si="59"/>
        <v>0</v>
      </c>
      <c r="CA211" s="25">
        <f t="shared" si="60"/>
        <v>0</v>
      </c>
    </row>
    <row r="212" spans="1:79" ht="26.4" x14ac:dyDescent="0.25">
      <c r="A212" s="3" t="s">
        <v>6809</v>
      </c>
      <c r="B212" s="3" t="s">
        <v>676</v>
      </c>
      <c r="C212" s="5" t="s">
        <v>2863</v>
      </c>
      <c r="D212" s="36">
        <v>100</v>
      </c>
      <c r="E212" s="37" t="s">
        <v>2864</v>
      </c>
      <c r="F212" s="38">
        <v>5739017</v>
      </c>
      <c r="G212" s="25">
        <v>13.2</v>
      </c>
      <c r="H212" s="26">
        <f t="shared" si="53"/>
        <v>0.13200000000000001</v>
      </c>
      <c r="BE212" s="41" t="s">
        <v>3653</v>
      </c>
      <c r="BF212" s="39">
        <v>100</v>
      </c>
      <c r="BG212" s="39" t="s">
        <v>3652</v>
      </c>
      <c r="BH212" s="24">
        <v>3190.2000000000003</v>
      </c>
      <c r="BI212" s="24" t="e">
        <f>BF212*#REF!</f>
        <v>#REF!</v>
      </c>
      <c r="BJ212" s="25"/>
      <c r="BK212" s="26">
        <f t="shared" si="61"/>
        <v>0</v>
      </c>
      <c r="BL212" s="25" t="e">
        <f t="shared" si="62"/>
        <v>#REF!</v>
      </c>
      <c r="BM212" s="24">
        <v>1250.5999999999999</v>
      </c>
      <c r="BN212" s="24" t="e">
        <f t="shared" si="63"/>
        <v>#VALUE!</v>
      </c>
      <c r="BO212" s="25"/>
      <c r="BP212" s="35" t="e">
        <f t="shared" si="64"/>
        <v>#VALUE!</v>
      </c>
      <c r="BQ212" s="25" t="e">
        <f t="shared" si="54"/>
        <v>#VALUE!</v>
      </c>
      <c r="BR212" s="24">
        <v>561.59999999999991</v>
      </c>
      <c r="BS212" s="24" t="e">
        <f t="shared" si="55"/>
        <v>#VALUE!</v>
      </c>
      <c r="BT212" s="25"/>
      <c r="BU212" s="35" t="e">
        <f t="shared" si="56"/>
        <v>#VALUE!</v>
      </c>
      <c r="BV212" s="25" t="e">
        <f t="shared" si="57"/>
        <v>#VALUE!</v>
      </c>
      <c r="BW212" s="24">
        <v>46.8</v>
      </c>
      <c r="BX212" s="24">
        <f t="shared" si="58"/>
        <v>4680</v>
      </c>
      <c r="BY212" s="40">
        <v>25.552240999999995</v>
      </c>
      <c r="BZ212" s="58">
        <f t="shared" si="59"/>
        <v>0.25552240999999998</v>
      </c>
      <c r="CA212" s="25">
        <f t="shared" si="60"/>
        <v>1195.8448787999998</v>
      </c>
    </row>
    <row r="213" spans="1:79" ht="26.4" x14ac:dyDescent="0.25">
      <c r="A213" s="3" t="s">
        <v>6810</v>
      </c>
      <c r="B213" s="3" t="s">
        <v>674</v>
      </c>
      <c r="C213" s="5" t="s">
        <v>2865</v>
      </c>
      <c r="D213" s="36">
        <v>100</v>
      </c>
      <c r="E213" s="37" t="s">
        <v>2864</v>
      </c>
      <c r="F213" s="38">
        <v>5731007</v>
      </c>
      <c r="G213" s="25">
        <v>19.98</v>
      </c>
      <c r="H213" s="26">
        <f t="shared" si="53"/>
        <v>0.19980000000000001</v>
      </c>
      <c r="BE213" s="39" t="s">
        <v>3654</v>
      </c>
      <c r="BF213" s="39">
        <v>1000</v>
      </c>
      <c r="BG213" s="39" t="s">
        <v>1408</v>
      </c>
      <c r="BH213" s="24">
        <v>72.800000000000011</v>
      </c>
      <c r="BI213" s="24" t="e">
        <f>BF213*#REF!</f>
        <v>#REF!</v>
      </c>
      <c r="BJ213" s="25"/>
      <c r="BK213" s="26">
        <f t="shared" si="61"/>
        <v>0</v>
      </c>
      <c r="BL213" s="25" t="e">
        <f t="shared" si="62"/>
        <v>#REF!</v>
      </c>
      <c r="BM213" s="24">
        <v>57.20000000000001</v>
      </c>
      <c r="BN213" s="24" t="e">
        <f t="shared" si="63"/>
        <v>#VALUE!</v>
      </c>
      <c r="BO213" s="25"/>
      <c r="BP213" s="35" t="e">
        <f t="shared" si="64"/>
        <v>#VALUE!</v>
      </c>
      <c r="BQ213" s="25" t="e">
        <f t="shared" si="54"/>
        <v>#VALUE!</v>
      </c>
      <c r="BR213" s="24">
        <v>57.199999999999996</v>
      </c>
      <c r="BS213" s="24" t="e">
        <f t="shared" si="55"/>
        <v>#VALUE!</v>
      </c>
      <c r="BT213" s="25"/>
      <c r="BU213" s="35" t="e">
        <f t="shared" si="56"/>
        <v>#VALUE!</v>
      </c>
      <c r="BV213" s="25" t="e">
        <f t="shared" si="57"/>
        <v>#VALUE!</v>
      </c>
      <c r="BW213" s="24">
        <v>28.6</v>
      </c>
      <c r="BX213" s="24">
        <f t="shared" si="58"/>
        <v>2860</v>
      </c>
      <c r="BY213" s="40">
        <v>30.363809999999997</v>
      </c>
      <c r="BZ213" s="58">
        <f t="shared" si="59"/>
        <v>3.0363809999999998E-2</v>
      </c>
      <c r="CA213" s="25">
        <f t="shared" si="60"/>
        <v>86.840496599999994</v>
      </c>
    </row>
    <row r="214" spans="1:79" ht="26.4" x14ac:dyDescent="0.25">
      <c r="A214" s="3" t="s">
        <v>6811</v>
      </c>
      <c r="B214" s="3" t="s">
        <v>752</v>
      </c>
      <c r="C214" s="5" t="s">
        <v>2899</v>
      </c>
      <c r="D214" s="36">
        <v>200</v>
      </c>
      <c r="E214" s="37" t="s">
        <v>2900</v>
      </c>
      <c r="F214" s="38">
        <v>5736021</v>
      </c>
      <c r="G214" s="25">
        <v>27.88</v>
      </c>
      <c r="H214" s="26">
        <f t="shared" si="53"/>
        <v>0.1394</v>
      </c>
      <c r="BE214" s="41" t="s">
        <v>3655</v>
      </c>
      <c r="BF214" s="39">
        <v>100</v>
      </c>
      <c r="BG214" s="39" t="s">
        <v>3656</v>
      </c>
      <c r="BH214" s="24">
        <v>1502.8</v>
      </c>
      <c r="BI214" s="24" t="e">
        <f>BF214*#REF!</f>
        <v>#REF!</v>
      </c>
      <c r="BJ214" s="25"/>
      <c r="BK214" s="26">
        <f t="shared" si="61"/>
        <v>0</v>
      </c>
      <c r="BL214" s="25" t="e">
        <f t="shared" si="62"/>
        <v>#REF!</v>
      </c>
      <c r="BM214" s="24">
        <v>559</v>
      </c>
      <c r="BN214" s="24" t="e">
        <f t="shared" si="63"/>
        <v>#VALUE!</v>
      </c>
      <c r="BO214" s="25"/>
      <c r="BP214" s="35" t="e">
        <f t="shared" si="64"/>
        <v>#VALUE!</v>
      </c>
      <c r="BQ214" s="25" t="e">
        <f t="shared" si="54"/>
        <v>#VALUE!</v>
      </c>
      <c r="BR214" s="24">
        <v>967.2</v>
      </c>
      <c r="BS214" s="24" t="e">
        <f t="shared" si="55"/>
        <v>#VALUE!</v>
      </c>
      <c r="BT214" s="25"/>
      <c r="BU214" s="35" t="e">
        <f t="shared" si="56"/>
        <v>#VALUE!</v>
      </c>
      <c r="BV214" s="25" t="e">
        <f t="shared" si="57"/>
        <v>#VALUE!</v>
      </c>
      <c r="BW214" s="24">
        <v>236.6</v>
      </c>
      <c r="BX214" s="24">
        <f t="shared" si="58"/>
        <v>47320</v>
      </c>
      <c r="BY214" s="40">
        <v>32.442399999999999</v>
      </c>
      <c r="BZ214" s="58">
        <f t="shared" si="59"/>
        <v>0.32442399999999999</v>
      </c>
      <c r="CA214" s="25">
        <f t="shared" si="60"/>
        <v>15351.74368</v>
      </c>
    </row>
    <row r="215" spans="1:79" ht="26.4" x14ac:dyDescent="0.25">
      <c r="A215" s="3" t="s">
        <v>6812</v>
      </c>
      <c r="B215" s="3" t="s">
        <v>1407</v>
      </c>
      <c r="C215" s="5" t="s">
        <v>2860</v>
      </c>
      <c r="D215" s="36">
        <v>100</v>
      </c>
      <c r="E215" s="37" t="s">
        <v>2861</v>
      </c>
      <c r="F215" s="38">
        <v>5739009</v>
      </c>
      <c r="G215" s="25">
        <v>15.59</v>
      </c>
      <c r="H215" s="26">
        <f t="shared" si="53"/>
        <v>0.15590000000000001</v>
      </c>
      <c r="BE215" s="15"/>
      <c r="BF215" s="3">
        <v>1</v>
      </c>
      <c r="BG215" s="3"/>
      <c r="BH215" s="24">
        <v>72.8</v>
      </c>
      <c r="BI215" s="24" t="e">
        <f>BF215*#REF!</f>
        <v>#REF!</v>
      </c>
      <c r="BJ215" s="25"/>
      <c r="BK215" s="26">
        <f t="shared" si="61"/>
        <v>0</v>
      </c>
      <c r="BL215" s="25" t="e">
        <f t="shared" si="62"/>
        <v>#REF!</v>
      </c>
      <c r="BM215" s="24">
        <v>15.6</v>
      </c>
      <c r="BN215" s="24" t="e">
        <f t="shared" si="63"/>
        <v>#VALUE!</v>
      </c>
      <c r="BO215" s="25"/>
      <c r="BP215" s="35" t="e">
        <f t="shared" si="64"/>
        <v>#VALUE!</v>
      </c>
      <c r="BQ215" s="25" t="e">
        <f t="shared" si="54"/>
        <v>#VALUE!</v>
      </c>
      <c r="BR215" s="24">
        <v>106.60000000000001</v>
      </c>
      <c r="BS215" s="24" t="e">
        <f t="shared" si="55"/>
        <v>#VALUE!</v>
      </c>
      <c r="BT215" s="25"/>
      <c r="BU215" s="35" t="e">
        <f t="shared" si="56"/>
        <v>#VALUE!</v>
      </c>
      <c r="BV215" s="25" t="e">
        <f t="shared" si="57"/>
        <v>#VALUE!</v>
      </c>
      <c r="BW215" s="23">
        <v>0</v>
      </c>
      <c r="BX215" s="24">
        <f t="shared" si="58"/>
        <v>0</v>
      </c>
      <c r="BY215" s="25"/>
      <c r="BZ215" s="58">
        <f t="shared" si="59"/>
        <v>0</v>
      </c>
      <c r="CA215" s="25">
        <f t="shared" si="60"/>
        <v>0</v>
      </c>
    </row>
    <row r="216" spans="1:79" ht="26.4" x14ac:dyDescent="0.25">
      <c r="A216" s="3" t="s">
        <v>6813</v>
      </c>
      <c r="B216" s="3" t="s">
        <v>696</v>
      </c>
      <c r="C216" s="5" t="s">
        <v>3058</v>
      </c>
      <c r="D216" s="36">
        <v>1000</v>
      </c>
      <c r="E216" s="37" t="s">
        <v>3021</v>
      </c>
      <c r="F216" s="38">
        <v>7143008</v>
      </c>
      <c r="G216" s="25">
        <v>22.08</v>
      </c>
      <c r="H216" s="26">
        <f t="shared" si="53"/>
        <v>2.2079999999999999E-2</v>
      </c>
      <c r="BE216" s="41" t="s">
        <v>3657</v>
      </c>
      <c r="BF216" s="39">
        <v>3</v>
      </c>
      <c r="BG216" s="39" t="s">
        <v>3658</v>
      </c>
      <c r="BH216" s="24">
        <v>722.8</v>
      </c>
      <c r="BI216" s="24" t="e">
        <f>BF216*#REF!</f>
        <v>#REF!</v>
      </c>
      <c r="BJ216" s="25"/>
      <c r="BK216" s="26">
        <f t="shared" si="61"/>
        <v>0</v>
      </c>
      <c r="BL216" s="25" t="e">
        <f t="shared" si="62"/>
        <v>#REF!</v>
      </c>
      <c r="BM216" s="24">
        <v>585</v>
      </c>
      <c r="BN216" s="24" t="e">
        <f t="shared" si="63"/>
        <v>#VALUE!</v>
      </c>
      <c r="BO216" s="25"/>
      <c r="BP216" s="35" t="e">
        <f t="shared" si="64"/>
        <v>#VALUE!</v>
      </c>
      <c r="BQ216" s="25" t="e">
        <f t="shared" si="54"/>
        <v>#VALUE!</v>
      </c>
      <c r="BR216" s="24">
        <v>540.80000000000007</v>
      </c>
      <c r="BS216" s="24" t="e">
        <f t="shared" si="55"/>
        <v>#VALUE!</v>
      </c>
      <c r="BT216" s="25"/>
      <c r="BU216" s="35" t="e">
        <f t="shared" si="56"/>
        <v>#VALUE!</v>
      </c>
      <c r="BV216" s="25" t="e">
        <f t="shared" si="57"/>
        <v>#VALUE!</v>
      </c>
      <c r="BW216" s="24">
        <v>36.4</v>
      </c>
      <c r="BX216" s="24">
        <f t="shared" si="58"/>
        <v>36400</v>
      </c>
      <c r="BY216" s="40">
        <v>11.110127</v>
      </c>
      <c r="BZ216" s="58">
        <f t="shared" si="59"/>
        <v>3.7033756666666666</v>
      </c>
      <c r="CA216" s="25">
        <f t="shared" si="60"/>
        <v>134802.87426666665</v>
      </c>
    </row>
    <row r="217" spans="1:79" ht="26.4" x14ac:dyDescent="0.25">
      <c r="A217" s="3" t="s">
        <v>6814</v>
      </c>
      <c r="B217" s="3" t="s">
        <v>697</v>
      </c>
      <c r="C217" s="5" t="s">
        <v>3072</v>
      </c>
      <c r="D217" s="36">
        <v>1000</v>
      </c>
      <c r="E217" s="37" t="s">
        <v>3021</v>
      </c>
      <c r="F217" s="38">
        <v>7145551</v>
      </c>
      <c r="G217" s="25">
        <v>28.41</v>
      </c>
      <c r="H217" s="26">
        <f t="shared" si="53"/>
        <v>2.8410000000000001E-2</v>
      </c>
      <c r="BE217" s="15"/>
      <c r="BF217" s="3">
        <v>1</v>
      </c>
      <c r="BG217" s="3"/>
      <c r="BH217" s="24">
        <v>574.6</v>
      </c>
      <c r="BI217" s="24" t="e">
        <f>BF217*#REF!</f>
        <v>#REF!</v>
      </c>
      <c r="BJ217" s="25"/>
      <c r="BK217" s="26">
        <f t="shared" si="61"/>
        <v>0</v>
      </c>
      <c r="BL217" s="25" t="e">
        <f t="shared" si="62"/>
        <v>#REF!</v>
      </c>
      <c r="BM217" s="24">
        <v>41.6</v>
      </c>
      <c r="BN217" s="24" t="e">
        <f t="shared" si="63"/>
        <v>#VALUE!</v>
      </c>
      <c r="BO217" s="25"/>
      <c r="BP217" s="35" t="e">
        <f t="shared" si="64"/>
        <v>#VALUE!</v>
      </c>
      <c r="BQ217" s="25" t="e">
        <f t="shared" si="54"/>
        <v>#VALUE!</v>
      </c>
      <c r="BR217" s="24">
        <v>171.60000000000002</v>
      </c>
      <c r="BS217" s="24" t="e">
        <f t="shared" si="55"/>
        <v>#VALUE!</v>
      </c>
      <c r="BT217" s="25"/>
      <c r="BU217" s="35" t="e">
        <f t="shared" si="56"/>
        <v>#VALUE!</v>
      </c>
      <c r="BV217" s="25" t="e">
        <f t="shared" si="57"/>
        <v>#VALUE!</v>
      </c>
      <c r="BW217" s="23">
        <v>0</v>
      </c>
      <c r="BX217" s="24">
        <f t="shared" si="58"/>
        <v>0</v>
      </c>
      <c r="BY217" s="25"/>
      <c r="BZ217" s="58">
        <f t="shared" si="59"/>
        <v>0</v>
      </c>
      <c r="CA217" s="25">
        <f t="shared" si="60"/>
        <v>0</v>
      </c>
    </row>
    <row r="218" spans="1:79" ht="26.4" x14ac:dyDescent="0.25">
      <c r="A218" s="3" t="s">
        <v>6815</v>
      </c>
      <c r="B218" s="3" t="s">
        <v>1409</v>
      </c>
      <c r="C218" s="5" t="s">
        <v>2862</v>
      </c>
      <c r="D218" s="36">
        <v>100</v>
      </c>
      <c r="E218" s="37" t="s">
        <v>2861</v>
      </c>
      <c r="F218" s="38">
        <v>5070058</v>
      </c>
      <c r="G218" s="25">
        <v>27.94</v>
      </c>
      <c r="H218" s="26">
        <f t="shared" si="53"/>
        <v>0.27940000000000004</v>
      </c>
      <c r="BE218" s="41" t="s">
        <v>3659</v>
      </c>
      <c r="BF218" s="39">
        <v>3</v>
      </c>
      <c r="BG218" s="39" t="s">
        <v>3658</v>
      </c>
      <c r="BH218" s="24">
        <v>46.8</v>
      </c>
      <c r="BI218" s="24" t="e">
        <f>BF218*#REF!</f>
        <v>#REF!</v>
      </c>
      <c r="BJ218" s="25"/>
      <c r="BK218" s="26">
        <f t="shared" si="61"/>
        <v>0</v>
      </c>
      <c r="BL218" s="25" t="e">
        <f t="shared" si="62"/>
        <v>#REF!</v>
      </c>
      <c r="BM218" s="24">
        <v>132.6</v>
      </c>
      <c r="BN218" s="24" t="e">
        <f t="shared" si="63"/>
        <v>#VALUE!</v>
      </c>
      <c r="BO218" s="25"/>
      <c r="BP218" s="35" t="e">
        <f t="shared" si="64"/>
        <v>#VALUE!</v>
      </c>
      <c r="BQ218" s="25" t="e">
        <f t="shared" si="54"/>
        <v>#VALUE!</v>
      </c>
      <c r="BR218" s="24">
        <v>169</v>
      </c>
      <c r="BS218" s="24" t="e">
        <f t="shared" si="55"/>
        <v>#VALUE!</v>
      </c>
      <c r="BT218" s="25"/>
      <c r="BU218" s="35" t="e">
        <f t="shared" si="56"/>
        <v>#VALUE!</v>
      </c>
      <c r="BV218" s="25" t="e">
        <f t="shared" si="57"/>
        <v>#VALUE!</v>
      </c>
      <c r="BW218" s="24">
        <v>18.2</v>
      </c>
      <c r="BX218" s="24">
        <f t="shared" si="58"/>
        <v>1820</v>
      </c>
      <c r="BY218" s="40">
        <v>15.663375</v>
      </c>
      <c r="BZ218" s="58">
        <f t="shared" si="59"/>
        <v>5.2211249999999998</v>
      </c>
      <c r="CA218" s="25">
        <f t="shared" si="60"/>
        <v>9502.4475000000002</v>
      </c>
    </row>
    <row r="219" spans="1:79" ht="26.4" x14ac:dyDescent="0.25">
      <c r="A219" s="3" t="s">
        <v>6816</v>
      </c>
      <c r="B219" s="3" t="s">
        <v>742</v>
      </c>
      <c r="C219" s="5" t="s">
        <v>2817</v>
      </c>
      <c r="D219" s="36">
        <v>2</v>
      </c>
      <c r="E219" s="37" t="s">
        <v>2815</v>
      </c>
      <c r="F219" s="38">
        <v>9390247</v>
      </c>
      <c r="G219" s="25">
        <v>5.91</v>
      </c>
      <c r="H219" s="26">
        <f t="shared" si="53"/>
        <v>2.9550000000000001</v>
      </c>
      <c r="BE219" s="15"/>
      <c r="BF219" s="3">
        <v>1</v>
      </c>
      <c r="BG219" s="3"/>
      <c r="BH219" s="24">
        <v>36.4</v>
      </c>
      <c r="BI219" s="24" t="e">
        <f>BF219*#REF!</f>
        <v>#REF!</v>
      </c>
      <c r="BJ219" s="25"/>
      <c r="BK219" s="26">
        <f t="shared" si="61"/>
        <v>0</v>
      </c>
      <c r="BL219" s="25" t="e">
        <f t="shared" si="62"/>
        <v>#REF!</v>
      </c>
      <c r="BM219" s="24">
        <v>26</v>
      </c>
      <c r="BN219" s="24" t="e">
        <f t="shared" si="63"/>
        <v>#VALUE!</v>
      </c>
      <c r="BO219" s="25"/>
      <c r="BP219" s="35" t="e">
        <f t="shared" si="64"/>
        <v>#VALUE!</v>
      </c>
      <c r="BQ219" s="25" t="e">
        <f t="shared" si="54"/>
        <v>#VALUE!</v>
      </c>
      <c r="BR219" s="24">
        <v>49.4</v>
      </c>
      <c r="BS219" s="24" t="e">
        <f t="shared" si="55"/>
        <v>#VALUE!</v>
      </c>
      <c r="BT219" s="25"/>
      <c r="BU219" s="35" t="e">
        <f t="shared" si="56"/>
        <v>#VALUE!</v>
      </c>
      <c r="BV219" s="25" t="e">
        <f t="shared" si="57"/>
        <v>#VALUE!</v>
      </c>
      <c r="BW219" s="23">
        <v>0</v>
      </c>
      <c r="BX219" s="24">
        <f t="shared" si="58"/>
        <v>0</v>
      </c>
      <c r="BY219" s="25"/>
      <c r="BZ219" s="58">
        <f t="shared" si="59"/>
        <v>0</v>
      </c>
      <c r="CA219" s="25">
        <f t="shared" si="60"/>
        <v>0</v>
      </c>
    </row>
    <row r="220" spans="1:79" ht="26.4" x14ac:dyDescent="0.25">
      <c r="A220" s="3" t="s">
        <v>6817</v>
      </c>
      <c r="B220" s="3" t="s">
        <v>747</v>
      </c>
      <c r="C220" s="5" t="s">
        <v>2816</v>
      </c>
      <c r="D220" s="36">
        <v>2</v>
      </c>
      <c r="E220" s="37" t="s">
        <v>2815</v>
      </c>
      <c r="F220" s="38">
        <v>9403257</v>
      </c>
      <c r="G220" s="25">
        <v>10.43</v>
      </c>
      <c r="H220" s="26">
        <f t="shared" si="53"/>
        <v>5.2149999999999999</v>
      </c>
      <c r="BE220" s="41" t="s">
        <v>3657</v>
      </c>
      <c r="BF220" s="39">
        <v>3</v>
      </c>
      <c r="BG220" s="39" t="s">
        <v>3658</v>
      </c>
      <c r="BH220" s="24">
        <v>142.99999999999997</v>
      </c>
      <c r="BI220" s="24" t="e">
        <f>BF220*#REF!</f>
        <v>#REF!</v>
      </c>
      <c r="BJ220" s="25"/>
      <c r="BK220" s="26">
        <f t="shared" si="61"/>
        <v>0</v>
      </c>
      <c r="BL220" s="25" t="e">
        <f t="shared" si="62"/>
        <v>#REF!</v>
      </c>
      <c r="BM220" s="24">
        <v>421.2</v>
      </c>
      <c r="BN220" s="24" t="e">
        <f t="shared" si="63"/>
        <v>#VALUE!</v>
      </c>
      <c r="BO220" s="25"/>
      <c r="BP220" s="35" t="e">
        <f t="shared" si="64"/>
        <v>#VALUE!</v>
      </c>
      <c r="BQ220" s="25" t="e">
        <f t="shared" si="54"/>
        <v>#VALUE!</v>
      </c>
      <c r="BR220" s="24">
        <v>361.40000000000003</v>
      </c>
      <c r="BS220" s="24" t="e">
        <f t="shared" si="55"/>
        <v>#VALUE!</v>
      </c>
      <c r="BT220" s="25"/>
      <c r="BU220" s="35" t="e">
        <f t="shared" si="56"/>
        <v>#VALUE!</v>
      </c>
      <c r="BV220" s="25" t="e">
        <f t="shared" si="57"/>
        <v>#VALUE!</v>
      </c>
      <c r="BW220" s="24">
        <v>2.6</v>
      </c>
      <c r="BX220" s="24">
        <f t="shared" si="58"/>
        <v>5.2</v>
      </c>
      <c r="BY220" s="40">
        <v>14.559480000000001</v>
      </c>
      <c r="BZ220" s="58">
        <f t="shared" si="59"/>
        <v>4.8531599999999999</v>
      </c>
      <c r="CA220" s="25">
        <f t="shared" si="60"/>
        <v>25.236432000000001</v>
      </c>
    </row>
    <row r="221" spans="1:79" ht="26.4" x14ac:dyDescent="0.25">
      <c r="A221" s="3" t="s">
        <v>6818</v>
      </c>
      <c r="B221" s="3" t="s">
        <v>1410</v>
      </c>
      <c r="C221" s="5" t="s">
        <v>2790</v>
      </c>
      <c r="D221" s="36">
        <v>1</v>
      </c>
      <c r="E221" s="37" t="s">
        <v>2786</v>
      </c>
      <c r="F221" s="38">
        <v>5659509</v>
      </c>
      <c r="G221" s="25">
        <v>3.07</v>
      </c>
      <c r="H221" s="26">
        <f t="shared" si="53"/>
        <v>3.07</v>
      </c>
      <c r="BE221" s="15"/>
      <c r="BF221" s="3">
        <v>1</v>
      </c>
      <c r="BG221" s="3"/>
      <c r="BH221" s="24">
        <v>114.4</v>
      </c>
      <c r="BI221" s="24" t="e">
        <f>BF221*#REF!</f>
        <v>#REF!</v>
      </c>
      <c r="BJ221" s="25"/>
      <c r="BK221" s="26">
        <f t="shared" si="61"/>
        <v>0</v>
      </c>
      <c r="BL221" s="25" t="e">
        <f t="shared" si="62"/>
        <v>#REF!</v>
      </c>
      <c r="BM221" s="23">
        <v>0</v>
      </c>
      <c r="BN221" s="24" t="e">
        <f t="shared" si="63"/>
        <v>#VALUE!</v>
      </c>
      <c r="BO221" s="25"/>
      <c r="BP221" s="35" t="e">
        <f t="shared" si="64"/>
        <v>#VALUE!</v>
      </c>
      <c r="BQ221" s="25" t="e">
        <f t="shared" si="54"/>
        <v>#VALUE!</v>
      </c>
      <c r="BR221" s="23">
        <v>0</v>
      </c>
      <c r="BS221" s="24" t="e">
        <f t="shared" si="55"/>
        <v>#VALUE!</v>
      </c>
      <c r="BT221" s="25"/>
      <c r="BU221" s="35" t="e">
        <f t="shared" si="56"/>
        <v>#VALUE!</v>
      </c>
      <c r="BV221" s="25" t="e">
        <f t="shared" si="57"/>
        <v>#VALUE!</v>
      </c>
      <c r="BW221" s="23">
        <v>0</v>
      </c>
      <c r="BX221" s="24">
        <f t="shared" si="58"/>
        <v>0</v>
      </c>
      <c r="BY221" s="25"/>
      <c r="BZ221" s="58">
        <f t="shared" si="59"/>
        <v>0</v>
      </c>
      <c r="CA221" s="25">
        <f t="shared" si="60"/>
        <v>0</v>
      </c>
    </row>
    <row r="222" spans="1:79" ht="26.4" x14ac:dyDescent="0.25">
      <c r="A222" s="3" t="s">
        <v>6819</v>
      </c>
      <c r="B222" s="3" t="s">
        <v>673</v>
      </c>
      <c r="C222" s="5" t="s">
        <v>2792</v>
      </c>
      <c r="D222" s="36">
        <v>1</v>
      </c>
      <c r="E222" s="37" t="s">
        <v>2793</v>
      </c>
      <c r="F222" s="38">
        <v>5669520</v>
      </c>
      <c r="G222" s="25">
        <v>3.6</v>
      </c>
      <c r="H222" s="26">
        <f t="shared" si="53"/>
        <v>3.6</v>
      </c>
      <c r="BE222" s="39" t="s">
        <v>3660</v>
      </c>
      <c r="BF222" s="39">
        <v>3000</v>
      </c>
      <c r="BG222" s="39" t="s">
        <v>3661</v>
      </c>
      <c r="BH222" s="24">
        <v>72.8</v>
      </c>
      <c r="BI222" s="24" t="e">
        <f>BF222*#REF!</f>
        <v>#REF!</v>
      </c>
      <c r="BJ222" s="25"/>
      <c r="BK222" s="26">
        <f t="shared" si="61"/>
        <v>0</v>
      </c>
      <c r="BL222" s="25" t="e">
        <f t="shared" si="62"/>
        <v>#REF!</v>
      </c>
      <c r="BM222" s="24">
        <v>75.400000000000006</v>
      </c>
      <c r="BN222" s="24" t="e">
        <f t="shared" si="63"/>
        <v>#VALUE!</v>
      </c>
      <c r="BO222" s="25"/>
      <c r="BP222" s="35" t="e">
        <f t="shared" si="64"/>
        <v>#VALUE!</v>
      </c>
      <c r="BQ222" s="25" t="e">
        <f t="shared" si="54"/>
        <v>#VALUE!</v>
      </c>
      <c r="BR222" s="24">
        <v>93.600000000000009</v>
      </c>
      <c r="BS222" s="24" t="e">
        <f t="shared" si="55"/>
        <v>#VALUE!</v>
      </c>
      <c r="BT222" s="25"/>
      <c r="BU222" s="35" t="e">
        <f t="shared" si="56"/>
        <v>#VALUE!</v>
      </c>
      <c r="BV222" s="25" t="e">
        <f t="shared" si="57"/>
        <v>#VALUE!</v>
      </c>
      <c r="BW222" s="24">
        <v>5.2</v>
      </c>
      <c r="BX222" s="24">
        <f t="shared" si="58"/>
        <v>5.2</v>
      </c>
      <c r="BY222" s="40">
        <v>35.387240000000006</v>
      </c>
      <c r="BZ222" s="58">
        <f t="shared" si="59"/>
        <v>1.1795746666666669E-2</v>
      </c>
      <c r="CA222" s="25">
        <f t="shared" si="60"/>
        <v>6.1337882666666683E-2</v>
      </c>
    </row>
    <row r="223" spans="1:79" ht="26.4" x14ac:dyDescent="0.25">
      <c r="A223" s="3" t="s">
        <v>6820</v>
      </c>
      <c r="B223" s="3" t="s">
        <v>757</v>
      </c>
      <c r="C223" s="5" t="s">
        <v>2795</v>
      </c>
      <c r="D223" s="36">
        <v>1</v>
      </c>
      <c r="E223" s="37" t="s">
        <v>2786</v>
      </c>
      <c r="F223" s="38">
        <v>6938500</v>
      </c>
      <c r="G223" s="25">
        <v>3.16</v>
      </c>
      <c r="H223" s="26">
        <f t="shared" si="53"/>
        <v>3.16</v>
      </c>
      <c r="BE223" s="41" t="s">
        <v>3662</v>
      </c>
      <c r="BF223" s="39">
        <f>24*334</f>
        <v>8016</v>
      </c>
      <c r="BG223" s="39" t="s">
        <v>3663</v>
      </c>
      <c r="BH223" s="24">
        <v>98.8</v>
      </c>
      <c r="BI223" s="24" t="e">
        <f>BF223*#REF!</f>
        <v>#REF!</v>
      </c>
      <c r="BJ223" s="25"/>
      <c r="BK223" s="26">
        <f t="shared" si="61"/>
        <v>0</v>
      </c>
      <c r="BL223" s="25" t="e">
        <f t="shared" si="62"/>
        <v>#REF!</v>
      </c>
      <c r="BM223" s="24">
        <v>20.8</v>
      </c>
      <c r="BN223" s="24" t="e">
        <f t="shared" si="63"/>
        <v>#VALUE!</v>
      </c>
      <c r="BO223" s="25"/>
      <c r="BP223" s="35" t="e">
        <f t="shared" si="64"/>
        <v>#VALUE!</v>
      </c>
      <c r="BQ223" s="25" t="e">
        <f t="shared" si="54"/>
        <v>#VALUE!</v>
      </c>
      <c r="BR223" s="24">
        <v>57.2</v>
      </c>
      <c r="BS223" s="24" t="e">
        <f t="shared" si="55"/>
        <v>#VALUE!</v>
      </c>
      <c r="BT223" s="25"/>
      <c r="BU223" s="35" t="e">
        <f t="shared" si="56"/>
        <v>#VALUE!</v>
      </c>
      <c r="BV223" s="25" t="e">
        <f t="shared" si="57"/>
        <v>#VALUE!</v>
      </c>
      <c r="BW223" s="24">
        <v>2.6</v>
      </c>
      <c r="BX223" s="24">
        <f t="shared" si="58"/>
        <v>2.6</v>
      </c>
      <c r="BY223" s="40">
        <v>33.274799999999999</v>
      </c>
      <c r="BZ223" s="58">
        <f t="shared" si="59"/>
        <v>4.1510479041916163E-3</v>
      </c>
      <c r="CA223" s="25">
        <f t="shared" si="60"/>
        <v>1.0792724550898202E-2</v>
      </c>
    </row>
    <row r="224" spans="1:79" ht="26.4" x14ac:dyDescent="0.25">
      <c r="A224" s="3" t="s">
        <v>6821</v>
      </c>
      <c r="B224" s="3" t="s">
        <v>672</v>
      </c>
      <c r="C224" s="5" t="s">
        <v>2794</v>
      </c>
      <c r="D224" s="36">
        <v>1</v>
      </c>
      <c r="E224" s="37" t="s">
        <v>2786</v>
      </c>
      <c r="F224" s="38">
        <v>5669505</v>
      </c>
      <c r="G224" s="25">
        <v>4.12</v>
      </c>
      <c r="H224" s="26">
        <f t="shared" si="53"/>
        <v>4.12</v>
      </c>
      <c r="BE224" s="15"/>
      <c r="BF224" s="3">
        <v>1</v>
      </c>
      <c r="BG224" s="3"/>
      <c r="BH224" s="24">
        <v>176.8</v>
      </c>
      <c r="BI224" s="24" t="e">
        <f>BF224*#REF!</f>
        <v>#REF!</v>
      </c>
      <c r="BJ224" s="25"/>
      <c r="BK224" s="26">
        <f t="shared" si="61"/>
        <v>0</v>
      </c>
      <c r="BL224" s="25" t="e">
        <f t="shared" si="62"/>
        <v>#REF!</v>
      </c>
      <c r="BM224" s="24">
        <v>130</v>
      </c>
      <c r="BN224" s="24" t="e">
        <f t="shared" si="63"/>
        <v>#VALUE!</v>
      </c>
      <c r="BO224" s="25"/>
      <c r="BP224" s="35" t="e">
        <f t="shared" si="64"/>
        <v>#VALUE!</v>
      </c>
      <c r="BQ224" s="25" t="e">
        <f t="shared" si="54"/>
        <v>#VALUE!</v>
      </c>
      <c r="BR224" s="24">
        <v>36.400000000000006</v>
      </c>
      <c r="BS224" s="24" t="e">
        <f t="shared" si="55"/>
        <v>#VALUE!</v>
      </c>
      <c r="BT224" s="25"/>
      <c r="BU224" s="35" t="e">
        <f t="shared" si="56"/>
        <v>#VALUE!</v>
      </c>
      <c r="BV224" s="25" t="e">
        <f t="shared" si="57"/>
        <v>#VALUE!</v>
      </c>
      <c r="BW224" s="23">
        <v>0</v>
      </c>
      <c r="BX224" s="24">
        <f t="shared" si="58"/>
        <v>0</v>
      </c>
      <c r="BY224" s="25"/>
      <c r="BZ224" s="58">
        <f t="shared" si="59"/>
        <v>0</v>
      </c>
      <c r="CA224" s="25">
        <f t="shared" si="60"/>
        <v>0</v>
      </c>
    </row>
    <row r="225" spans="1:79" ht="26.4" x14ac:dyDescent="0.25">
      <c r="A225" s="3" t="s">
        <v>6822</v>
      </c>
      <c r="B225" s="3" t="s">
        <v>667</v>
      </c>
      <c r="C225" s="5" t="s">
        <v>2791</v>
      </c>
      <c r="D225" s="36">
        <v>1</v>
      </c>
      <c r="E225" s="37" t="s">
        <v>2789</v>
      </c>
      <c r="F225" s="38">
        <v>41081</v>
      </c>
      <c r="G225" s="25">
        <v>3.75</v>
      </c>
      <c r="H225" s="26">
        <f t="shared" si="53"/>
        <v>3.75</v>
      </c>
      <c r="BE225" s="39" t="s">
        <v>3664</v>
      </c>
      <c r="BF225" s="39">
        <f>16*625</f>
        <v>10000</v>
      </c>
      <c r="BG225" s="39" t="s">
        <v>3665</v>
      </c>
      <c r="BH225" s="24">
        <v>2238.5999999999995</v>
      </c>
      <c r="BI225" s="24" t="e">
        <f>BF225*#REF!</f>
        <v>#REF!</v>
      </c>
      <c r="BJ225" s="25"/>
      <c r="BK225" s="26">
        <f t="shared" si="61"/>
        <v>0</v>
      </c>
      <c r="BL225" s="25" t="e">
        <f t="shared" si="62"/>
        <v>#REF!</v>
      </c>
      <c r="BM225" s="24">
        <v>1138.8000000000004</v>
      </c>
      <c r="BN225" s="24" t="e">
        <f t="shared" si="63"/>
        <v>#VALUE!</v>
      </c>
      <c r="BO225" s="25"/>
      <c r="BP225" s="35" t="e">
        <f t="shared" si="64"/>
        <v>#VALUE!</v>
      </c>
      <c r="BQ225" s="25" t="e">
        <f t="shared" si="54"/>
        <v>#VALUE!</v>
      </c>
      <c r="BR225" s="24">
        <v>962</v>
      </c>
      <c r="BS225" s="24" t="e">
        <f t="shared" si="55"/>
        <v>#VALUE!</v>
      </c>
      <c r="BT225" s="25"/>
      <c r="BU225" s="35" t="e">
        <f t="shared" si="56"/>
        <v>#VALUE!</v>
      </c>
      <c r="BV225" s="25" t="e">
        <f t="shared" si="57"/>
        <v>#VALUE!</v>
      </c>
      <c r="BW225" s="24">
        <v>168.99999999999997</v>
      </c>
      <c r="BX225" s="24">
        <f t="shared" si="58"/>
        <v>168.99999999999997</v>
      </c>
      <c r="BY225" s="40">
        <v>43.318800000000003</v>
      </c>
      <c r="BZ225" s="58">
        <f t="shared" si="59"/>
        <v>4.3318800000000006E-3</v>
      </c>
      <c r="CA225" s="25">
        <f t="shared" si="60"/>
        <v>0.73208772</v>
      </c>
    </row>
    <row r="226" spans="1:79" ht="26.4" x14ac:dyDescent="0.25">
      <c r="A226" s="3" t="s">
        <v>6823</v>
      </c>
      <c r="B226" s="3" t="s">
        <v>1411</v>
      </c>
      <c r="C226" s="5" t="s">
        <v>3168</v>
      </c>
      <c r="D226" s="36">
        <v>4000</v>
      </c>
      <c r="E226" s="37" t="s">
        <v>3169</v>
      </c>
      <c r="F226" s="38">
        <v>6717170</v>
      </c>
      <c r="G226" s="25">
        <v>13.51</v>
      </c>
      <c r="H226" s="26">
        <f t="shared" si="53"/>
        <v>3.3774999999999999E-3</v>
      </c>
      <c r="BE226" s="39" t="s">
        <v>3666</v>
      </c>
      <c r="BF226" s="39">
        <v>12</v>
      </c>
      <c r="BG226" s="39" t="s">
        <v>3667</v>
      </c>
      <c r="BH226" s="24">
        <v>161.19999999999999</v>
      </c>
      <c r="BI226" s="24" t="e">
        <f>BF226*#REF!</f>
        <v>#REF!</v>
      </c>
      <c r="BJ226" s="25"/>
      <c r="BK226" s="26">
        <f t="shared" si="61"/>
        <v>0</v>
      </c>
      <c r="BL226" s="25" t="e">
        <f t="shared" si="62"/>
        <v>#REF!</v>
      </c>
      <c r="BM226" s="24">
        <v>65</v>
      </c>
      <c r="BN226" s="24" t="e">
        <f t="shared" si="63"/>
        <v>#VALUE!</v>
      </c>
      <c r="BO226" s="25"/>
      <c r="BP226" s="35" t="e">
        <f t="shared" si="64"/>
        <v>#VALUE!</v>
      </c>
      <c r="BQ226" s="25" t="e">
        <f t="shared" si="54"/>
        <v>#VALUE!</v>
      </c>
      <c r="BR226" s="24">
        <v>127.4</v>
      </c>
      <c r="BS226" s="24" t="e">
        <f t="shared" si="55"/>
        <v>#VALUE!</v>
      </c>
      <c r="BT226" s="25"/>
      <c r="BU226" s="35" t="e">
        <f t="shared" si="56"/>
        <v>#VALUE!</v>
      </c>
      <c r="BV226" s="25" t="e">
        <f t="shared" si="57"/>
        <v>#VALUE!</v>
      </c>
      <c r="BW226" s="24">
        <v>2.6</v>
      </c>
      <c r="BX226" s="24">
        <f t="shared" si="58"/>
        <v>10400</v>
      </c>
      <c r="BY226" s="40">
        <v>62.326800000000006</v>
      </c>
      <c r="BZ226" s="58">
        <f t="shared" si="59"/>
        <v>5.1939000000000002</v>
      </c>
      <c r="CA226" s="25">
        <f t="shared" si="60"/>
        <v>54016.560000000005</v>
      </c>
    </row>
    <row r="227" spans="1:79" ht="26.4" x14ac:dyDescent="0.25">
      <c r="A227" s="3" t="s">
        <v>6824</v>
      </c>
      <c r="B227" s="3" t="s">
        <v>1412</v>
      </c>
      <c r="C227" s="5" t="s">
        <v>3164</v>
      </c>
      <c r="D227" s="36">
        <v>3000</v>
      </c>
      <c r="E227" s="37" t="s">
        <v>3165</v>
      </c>
      <c r="F227" s="38">
        <v>6724505</v>
      </c>
      <c r="G227" s="25">
        <v>33.17</v>
      </c>
      <c r="H227" s="26">
        <f t="shared" si="53"/>
        <v>1.1056666666666668E-2</v>
      </c>
      <c r="BE227" s="31"/>
      <c r="BF227" s="32">
        <v>1</v>
      </c>
      <c r="BG227" s="31"/>
      <c r="BH227" s="31"/>
      <c r="BI227" s="24" t="e">
        <f>BF227*#REF!</f>
        <v>#REF!</v>
      </c>
      <c r="BJ227" s="25"/>
      <c r="BK227" s="26">
        <f t="shared" si="61"/>
        <v>0</v>
      </c>
      <c r="BL227" s="25" t="e">
        <f t="shared" si="62"/>
        <v>#REF!</v>
      </c>
      <c r="BM227" s="32">
        <v>500</v>
      </c>
      <c r="BN227" s="24" t="e">
        <f t="shared" si="63"/>
        <v>#VALUE!</v>
      </c>
      <c r="BO227" s="25"/>
      <c r="BP227" s="35" t="e">
        <f t="shared" si="64"/>
        <v>#VALUE!</v>
      </c>
      <c r="BQ227" s="25" t="e">
        <f t="shared" si="54"/>
        <v>#VALUE!</v>
      </c>
      <c r="BR227" s="15"/>
      <c r="BS227" s="24" t="e">
        <f t="shared" si="55"/>
        <v>#VALUE!</v>
      </c>
      <c r="BT227" s="25"/>
      <c r="BU227" s="35" t="e">
        <f t="shared" si="56"/>
        <v>#VALUE!</v>
      </c>
      <c r="BV227" s="25" t="e">
        <f t="shared" si="57"/>
        <v>#VALUE!</v>
      </c>
      <c r="BW227" s="15"/>
      <c r="BX227" s="24">
        <f t="shared" si="58"/>
        <v>0</v>
      </c>
      <c r="BY227" s="25"/>
      <c r="BZ227" s="58">
        <f t="shared" si="59"/>
        <v>0</v>
      </c>
      <c r="CA227" s="25">
        <f t="shared" si="60"/>
        <v>0</v>
      </c>
    </row>
    <row r="228" spans="1:79" ht="26.4" x14ac:dyDescent="0.25">
      <c r="A228" s="3" t="s">
        <v>6825</v>
      </c>
      <c r="B228" s="3" t="s">
        <v>1413</v>
      </c>
      <c r="C228" s="5" t="s">
        <v>3185</v>
      </c>
      <c r="D228" s="36">
        <v>8000</v>
      </c>
      <c r="E228" s="37" t="s">
        <v>3186</v>
      </c>
      <c r="F228" s="38">
        <v>6715537</v>
      </c>
      <c r="G228" s="25">
        <v>27.56</v>
      </c>
      <c r="H228" s="26">
        <f t="shared" si="53"/>
        <v>3.4449999999999997E-3</v>
      </c>
      <c r="BE228" s="39" t="s">
        <v>3668</v>
      </c>
      <c r="BF228" s="39">
        <v>6</v>
      </c>
      <c r="BG228" s="39" t="s">
        <v>3669</v>
      </c>
      <c r="BH228" s="24">
        <v>41.600000000000009</v>
      </c>
      <c r="BI228" s="24" t="e">
        <f>BF228*#REF!</f>
        <v>#REF!</v>
      </c>
      <c r="BJ228" s="25"/>
      <c r="BK228" s="26">
        <f t="shared" si="61"/>
        <v>0</v>
      </c>
      <c r="BL228" s="25" t="e">
        <f t="shared" si="62"/>
        <v>#REF!</v>
      </c>
      <c r="BM228" s="24">
        <v>28.600000000000005</v>
      </c>
      <c r="BN228" s="24" t="e">
        <f t="shared" si="63"/>
        <v>#VALUE!</v>
      </c>
      <c r="BO228" s="25"/>
      <c r="BP228" s="35" t="e">
        <f t="shared" si="64"/>
        <v>#VALUE!</v>
      </c>
      <c r="BQ228" s="25" t="e">
        <f t="shared" si="54"/>
        <v>#VALUE!</v>
      </c>
      <c r="BR228" s="24">
        <v>28.600000000000005</v>
      </c>
      <c r="BS228" s="24" t="e">
        <f t="shared" si="55"/>
        <v>#VALUE!</v>
      </c>
      <c r="BT228" s="25"/>
      <c r="BU228" s="35" t="e">
        <f t="shared" si="56"/>
        <v>#VALUE!</v>
      </c>
      <c r="BV228" s="25" t="e">
        <f t="shared" si="57"/>
        <v>#VALUE!</v>
      </c>
      <c r="BW228" s="24">
        <v>7.8000000000000007</v>
      </c>
      <c r="BX228" s="24">
        <f t="shared" si="58"/>
        <v>62400.000000000007</v>
      </c>
      <c r="BY228" s="40">
        <v>27.653219999999997</v>
      </c>
      <c r="BZ228" s="58">
        <f t="shared" si="59"/>
        <v>4.6088699999999996</v>
      </c>
      <c r="CA228" s="25">
        <f t="shared" si="60"/>
        <v>287593.48800000001</v>
      </c>
    </row>
    <row r="229" spans="1:79" ht="26.4" x14ac:dyDescent="0.25">
      <c r="A229" s="3" t="s">
        <v>6826</v>
      </c>
      <c r="B229" s="3" t="s">
        <v>1414</v>
      </c>
      <c r="C229" s="5" t="s">
        <v>3181</v>
      </c>
      <c r="D229" s="36">
        <v>6000</v>
      </c>
      <c r="E229" s="37" t="s">
        <v>3182</v>
      </c>
      <c r="F229" s="38">
        <v>6719453</v>
      </c>
      <c r="G229" s="25">
        <v>32.159999999999997</v>
      </c>
      <c r="H229" s="26">
        <f t="shared" si="53"/>
        <v>5.3599999999999993E-3</v>
      </c>
      <c r="BE229" s="39" t="s">
        <v>3670</v>
      </c>
      <c r="BF229" s="39">
        <v>20</v>
      </c>
      <c r="BG229" s="39" t="s">
        <v>3671</v>
      </c>
      <c r="BH229" s="24">
        <v>245</v>
      </c>
      <c r="BI229" s="24" t="e">
        <f>BF229*#REF!</f>
        <v>#REF!</v>
      </c>
      <c r="BJ229" s="25"/>
      <c r="BK229" s="26">
        <f t="shared" si="61"/>
        <v>0</v>
      </c>
      <c r="BL229" s="25" t="e">
        <f t="shared" si="62"/>
        <v>#REF!</v>
      </c>
      <c r="BM229" s="24">
        <v>166</v>
      </c>
      <c r="BN229" s="24" t="e">
        <f t="shared" si="63"/>
        <v>#VALUE!</v>
      </c>
      <c r="BO229" s="25"/>
      <c r="BP229" s="35" t="e">
        <f t="shared" si="64"/>
        <v>#VALUE!</v>
      </c>
      <c r="BQ229" s="25" t="e">
        <f t="shared" si="54"/>
        <v>#VALUE!</v>
      </c>
      <c r="BR229" s="24">
        <v>88</v>
      </c>
      <c r="BS229" s="24" t="e">
        <f t="shared" si="55"/>
        <v>#VALUE!</v>
      </c>
      <c r="BT229" s="25"/>
      <c r="BU229" s="35" t="e">
        <f t="shared" si="56"/>
        <v>#VALUE!</v>
      </c>
      <c r="BV229" s="25" t="e">
        <f t="shared" si="57"/>
        <v>#VALUE!</v>
      </c>
      <c r="BW229" s="24">
        <v>34</v>
      </c>
      <c r="BX229" s="24">
        <f t="shared" si="58"/>
        <v>204000</v>
      </c>
      <c r="BY229" s="40">
        <v>8.8712839999999993</v>
      </c>
      <c r="BZ229" s="58">
        <f t="shared" si="59"/>
        <v>0.44356419999999996</v>
      </c>
      <c r="CA229" s="25">
        <f t="shared" si="60"/>
        <v>90487.096799999999</v>
      </c>
    </row>
    <row r="230" spans="1:79" ht="26.4" x14ac:dyDescent="0.25">
      <c r="A230" s="3" t="s">
        <v>6827</v>
      </c>
      <c r="B230" s="3" t="s">
        <v>1415</v>
      </c>
      <c r="C230" s="5" t="s">
        <v>3069</v>
      </c>
      <c r="D230" s="36">
        <v>1000</v>
      </c>
      <c r="E230" s="37" t="s">
        <v>3070</v>
      </c>
      <c r="F230" s="38">
        <v>6715255</v>
      </c>
      <c r="G230" s="25">
        <v>24.68</v>
      </c>
      <c r="H230" s="26">
        <f t="shared" si="53"/>
        <v>2.4680000000000001E-2</v>
      </c>
      <c r="BE230" s="39" t="s">
        <v>3672</v>
      </c>
      <c r="BF230" s="39">
        <v>3</v>
      </c>
      <c r="BG230" s="39" t="s">
        <v>3673</v>
      </c>
      <c r="BH230" s="24">
        <v>1788.7999999999997</v>
      </c>
      <c r="BI230" s="24" t="e">
        <f>BF230*#REF!</f>
        <v>#REF!</v>
      </c>
      <c r="BJ230" s="25"/>
      <c r="BK230" s="26">
        <f t="shared" si="61"/>
        <v>0</v>
      </c>
      <c r="BL230" s="25" t="e">
        <f t="shared" si="62"/>
        <v>#REF!</v>
      </c>
      <c r="BM230" s="24">
        <v>1409.2</v>
      </c>
      <c r="BN230" s="24" t="e">
        <f t="shared" si="63"/>
        <v>#VALUE!</v>
      </c>
      <c r="BO230" s="25"/>
      <c r="BP230" s="35" t="e">
        <f t="shared" si="64"/>
        <v>#VALUE!</v>
      </c>
      <c r="BQ230" s="25" t="e">
        <f t="shared" si="54"/>
        <v>#VALUE!</v>
      </c>
      <c r="BR230" s="24">
        <v>340.6</v>
      </c>
      <c r="BS230" s="24" t="e">
        <f t="shared" si="55"/>
        <v>#VALUE!</v>
      </c>
      <c r="BT230" s="25"/>
      <c r="BU230" s="35" t="e">
        <f t="shared" si="56"/>
        <v>#VALUE!</v>
      </c>
      <c r="BV230" s="25" t="e">
        <f t="shared" si="57"/>
        <v>#VALUE!</v>
      </c>
      <c r="BW230" s="24">
        <v>31.2</v>
      </c>
      <c r="BX230" s="24">
        <f t="shared" si="58"/>
        <v>31200</v>
      </c>
      <c r="BY230" s="40">
        <v>11.441895000000001</v>
      </c>
      <c r="BZ230" s="58">
        <f t="shared" si="59"/>
        <v>3.813965</v>
      </c>
      <c r="CA230" s="25">
        <f t="shared" si="60"/>
        <v>118995.708</v>
      </c>
    </row>
    <row r="231" spans="1:79" ht="26.4" x14ac:dyDescent="0.25">
      <c r="A231" s="3" t="s">
        <v>6828</v>
      </c>
      <c r="B231" s="3" t="s">
        <v>1416</v>
      </c>
      <c r="C231" s="5" t="s">
        <v>3183</v>
      </c>
      <c r="D231" s="36">
        <v>6000</v>
      </c>
      <c r="E231" s="37" t="s">
        <v>3184</v>
      </c>
      <c r="F231" s="38">
        <v>6720008</v>
      </c>
      <c r="G231" s="25">
        <v>35.01</v>
      </c>
      <c r="H231" s="26">
        <f t="shared" si="53"/>
        <v>5.8349999999999999E-3</v>
      </c>
      <c r="BE231" s="31"/>
      <c r="BF231" s="32">
        <v>1</v>
      </c>
      <c r="BG231" s="31"/>
      <c r="BH231" s="31"/>
      <c r="BI231" s="24" t="e">
        <f>BF231*#REF!</f>
        <v>#REF!</v>
      </c>
      <c r="BJ231" s="25"/>
      <c r="BK231" s="26">
        <f t="shared" si="61"/>
        <v>0</v>
      </c>
      <c r="BL231" s="25" t="e">
        <f t="shared" si="62"/>
        <v>#REF!</v>
      </c>
      <c r="BM231" s="32">
        <v>1500</v>
      </c>
      <c r="BN231" s="24" t="e">
        <f t="shared" si="63"/>
        <v>#VALUE!</v>
      </c>
      <c r="BO231" s="25"/>
      <c r="BP231" s="35" t="e">
        <f t="shared" si="64"/>
        <v>#VALUE!</v>
      </c>
      <c r="BQ231" s="25" t="e">
        <f t="shared" si="54"/>
        <v>#VALUE!</v>
      </c>
      <c r="BR231" s="15"/>
      <c r="BS231" s="24" t="e">
        <f t="shared" si="55"/>
        <v>#VALUE!</v>
      </c>
      <c r="BT231" s="25"/>
      <c r="BU231" s="35" t="e">
        <f t="shared" si="56"/>
        <v>#VALUE!</v>
      </c>
      <c r="BV231" s="25" t="e">
        <f t="shared" si="57"/>
        <v>#VALUE!</v>
      </c>
      <c r="BW231" s="15"/>
      <c r="BX231" s="24">
        <f t="shared" si="58"/>
        <v>0</v>
      </c>
      <c r="BY231" s="25"/>
      <c r="BZ231" s="58">
        <f t="shared" si="59"/>
        <v>0</v>
      </c>
      <c r="CA231" s="25">
        <f t="shared" si="60"/>
        <v>0</v>
      </c>
    </row>
    <row r="232" spans="1:79" ht="39.6" x14ac:dyDescent="0.25">
      <c r="A232" s="3" t="s">
        <v>6829</v>
      </c>
      <c r="B232" s="30" t="s">
        <v>2744</v>
      </c>
      <c r="C232" s="5" t="s">
        <v>3179</v>
      </c>
      <c r="D232" s="36">
        <v>5250</v>
      </c>
      <c r="E232" s="37" t="s">
        <v>3180</v>
      </c>
      <c r="F232" s="38">
        <v>6934967</v>
      </c>
      <c r="G232" s="25">
        <v>47.94</v>
      </c>
      <c r="H232" s="26">
        <f t="shared" si="53"/>
        <v>9.1314285714285716E-3</v>
      </c>
      <c r="BE232" s="31"/>
      <c r="BF232" s="32">
        <v>1</v>
      </c>
      <c r="BG232" s="31"/>
      <c r="BH232" s="31"/>
      <c r="BI232" s="24" t="e">
        <f>BF232*#REF!</f>
        <v>#REF!</v>
      </c>
      <c r="BJ232" s="25"/>
      <c r="BK232" s="26">
        <f t="shared" si="61"/>
        <v>0</v>
      </c>
      <c r="BL232" s="25" t="e">
        <f t="shared" si="62"/>
        <v>#REF!</v>
      </c>
      <c r="BM232" s="32">
        <v>500</v>
      </c>
      <c r="BN232" s="24" t="e">
        <f t="shared" si="63"/>
        <v>#VALUE!</v>
      </c>
      <c r="BO232" s="25"/>
      <c r="BP232" s="35" t="e">
        <f t="shared" si="64"/>
        <v>#VALUE!</v>
      </c>
      <c r="BQ232" s="25" t="e">
        <f t="shared" si="54"/>
        <v>#VALUE!</v>
      </c>
      <c r="BR232" s="15"/>
      <c r="BS232" s="24" t="e">
        <f t="shared" si="55"/>
        <v>#VALUE!</v>
      </c>
      <c r="BT232" s="25"/>
      <c r="BU232" s="35" t="e">
        <f t="shared" si="56"/>
        <v>#VALUE!</v>
      </c>
      <c r="BV232" s="25" t="e">
        <f t="shared" si="57"/>
        <v>#VALUE!</v>
      </c>
      <c r="BW232" s="15"/>
      <c r="BX232" s="24">
        <f t="shared" si="58"/>
        <v>0</v>
      </c>
      <c r="BY232" s="25"/>
      <c r="BZ232" s="58">
        <f t="shared" si="59"/>
        <v>0</v>
      </c>
      <c r="CA232" s="25">
        <f t="shared" si="60"/>
        <v>0</v>
      </c>
    </row>
    <row r="233" spans="1:79" ht="39.6" x14ac:dyDescent="0.25">
      <c r="A233" s="3" t="s">
        <v>6830</v>
      </c>
      <c r="B233" s="30" t="s">
        <v>2745</v>
      </c>
      <c r="C233" s="5" t="s">
        <v>3194</v>
      </c>
      <c r="D233" s="36">
        <v>100</v>
      </c>
      <c r="E233" s="37" t="s">
        <v>3195</v>
      </c>
      <c r="F233" s="38">
        <v>6952360</v>
      </c>
      <c r="G233" s="25">
        <v>59.11</v>
      </c>
      <c r="H233" s="26">
        <f t="shared" si="53"/>
        <v>0.59109999999999996</v>
      </c>
      <c r="BE233" s="31"/>
      <c r="BF233" s="32">
        <v>1</v>
      </c>
      <c r="BG233" s="31"/>
      <c r="BH233" s="31"/>
      <c r="BI233" s="24" t="e">
        <f>BF233*#REF!</f>
        <v>#REF!</v>
      </c>
      <c r="BJ233" s="25"/>
      <c r="BK233" s="26">
        <f t="shared" si="61"/>
        <v>0</v>
      </c>
      <c r="BL233" s="25" t="e">
        <f t="shared" si="62"/>
        <v>#REF!</v>
      </c>
      <c r="BM233" s="32">
        <v>200</v>
      </c>
      <c r="BN233" s="24" t="e">
        <f t="shared" ref="BN233:BN262" si="65">$E233*BM233</f>
        <v>#VALUE!</v>
      </c>
      <c r="BO233" s="25"/>
      <c r="BP233" s="35" t="e">
        <f t="shared" ref="BP233:BP262" si="66">BO233/$E233</f>
        <v>#VALUE!</v>
      </c>
      <c r="BQ233" s="25" t="e">
        <f t="shared" si="54"/>
        <v>#VALUE!</v>
      </c>
      <c r="BR233" s="15"/>
      <c r="BS233" s="24" t="e">
        <f t="shared" si="55"/>
        <v>#VALUE!</v>
      </c>
      <c r="BT233" s="25"/>
      <c r="BU233" s="35" t="e">
        <f t="shared" si="56"/>
        <v>#VALUE!</v>
      </c>
      <c r="BV233" s="25" t="e">
        <f t="shared" si="57"/>
        <v>#VALUE!</v>
      </c>
      <c r="BW233" s="15"/>
      <c r="BX233" s="24">
        <f t="shared" si="58"/>
        <v>0</v>
      </c>
      <c r="BY233" s="25"/>
      <c r="BZ233" s="58">
        <f t="shared" si="59"/>
        <v>0</v>
      </c>
      <c r="CA233" s="25">
        <f t="shared" si="60"/>
        <v>0</v>
      </c>
    </row>
    <row r="234" spans="1:79" ht="26.4" x14ac:dyDescent="0.25">
      <c r="A234" s="3" t="s">
        <v>6831</v>
      </c>
      <c r="B234" s="3" t="s">
        <v>1417</v>
      </c>
      <c r="C234" s="5" t="s">
        <v>2829</v>
      </c>
      <c r="D234" s="36">
        <v>6</v>
      </c>
      <c r="E234" s="37" t="s">
        <v>2772</v>
      </c>
      <c r="F234" s="38">
        <v>5568001</v>
      </c>
      <c r="G234" s="25">
        <v>29.55</v>
      </c>
      <c r="H234" s="26">
        <f t="shared" si="53"/>
        <v>4.9249999999999998</v>
      </c>
      <c r="BE234" s="31"/>
      <c r="BF234" s="32">
        <v>1</v>
      </c>
      <c r="BG234" s="31"/>
      <c r="BH234" s="31"/>
      <c r="BI234" s="24" t="e">
        <f>BF234*#REF!</f>
        <v>#REF!</v>
      </c>
      <c r="BJ234" s="25"/>
      <c r="BK234" s="26">
        <f t="shared" si="61"/>
        <v>0</v>
      </c>
      <c r="BL234" s="25" t="e">
        <f t="shared" si="62"/>
        <v>#REF!</v>
      </c>
      <c r="BM234" s="32">
        <v>200</v>
      </c>
      <c r="BN234" s="24" t="e">
        <f t="shared" si="65"/>
        <v>#VALUE!</v>
      </c>
      <c r="BO234" s="25"/>
      <c r="BP234" s="35" t="e">
        <f t="shared" si="66"/>
        <v>#VALUE!</v>
      </c>
      <c r="BQ234" s="25" t="e">
        <f t="shared" si="54"/>
        <v>#VALUE!</v>
      </c>
      <c r="BR234" s="15"/>
      <c r="BS234" s="24" t="e">
        <f t="shared" si="55"/>
        <v>#VALUE!</v>
      </c>
      <c r="BT234" s="25"/>
      <c r="BU234" s="35" t="e">
        <f t="shared" si="56"/>
        <v>#VALUE!</v>
      </c>
      <c r="BV234" s="25" t="e">
        <f t="shared" si="57"/>
        <v>#VALUE!</v>
      </c>
      <c r="BW234" s="15"/>
      <c r="BX234" s="24">
        <f t="shared" si="58"/>
        <v>0</v>
      </c>
      <c r="BY234" s="25"/>
      <c r="BZ234" s="58">
        <f t="shared" si="59"/>
        <v>0</v>
      </c>
      <c r="CA234" s="25">
        <f t="shared" si="60"/>
        <v>0</v>
      </c>
    </row>
    <row r="235" spans="1:79" ht="26.4" x14ac:dyDescent="0.25">
      <c r="A235" s="3" t="s">
        <v>6832</v>
      </c>
      <c r="B235" s="3" t="s">
        <v>1418</v>
      </c>
      <c r="C235" s="5" t="s">
        <v>2844</v>
      </c>
      <c r="D235" s="36">
        <v>20</v>
      </c>
      <c r="E235" s="37" t="s">
        <v>2845</v>
      </c>
      <c r="F235" s="38">
        <v>5663002</v>
      </c>
      <c r="G235" s="25">
        <v>4.34</v>
      </c>
      <c r="H235" s="26">
        <f t="shared" si="53"/>
        <v>0.217</v>
      </c>
      <c r="BE235" s="15"/>
      <c r="BF235" s="3">
        <v>1</v>
      </c>
      <c r="BG235" s="3"/>
      <c r="BH235" s="24">
        <v>88.4</v>
      </c>
      <c r="BI235" s="24" t="e">
        <f>BF235*#REF!</f>
        <v>#REF!</v>
      </c>
      <c r="BJ235" s="25"/>
      <c r="BK235" s="26">
        <f t="shared" si="61"/>
        <v>0</v>
      </c>
      <c r="BL235" s="25" t="e">
        <f t="shared" si="62"/>
        <v>#REF!</v>
      </c>
      <c r="BM235" s="24">
        <v>88.399999999999977</v>
      </c>
      <c r="BN235" s="24" t="e">
        <f t="shared" si="65"/>
        <v>#VALUE!</v>
      </c>
      <c r="BO235" s="25"/>
      <c r="BP235" s="35" t="e">
        <f t="shared" si="66"/>
        <v>#VALUE!</v>
      </c>
      <c r="BQ235" s="25" t="e">
        <f t="shared" si="54"/>
        <v>#VALUE!</v>
      </c>
      <c r="BR235" s="24">
        <v>72.8</v>
      </c>
      <c r="BS235" s="24" t="e">
        <f t="shared" si="55"/>
        <v>#VALUE!</v>
      </c>
      <c r="BT235" s="25"/>
      <c r="BU235" s="35" t="e">
        <f t="shared" si="56"/>
        <v>#VALUE!</v>
      </c>
      <c r="BV235" s="25" t="e">
        <f t="shared" si="57"/>
        <v>#VALUE!</v>
      </c>
      <c r="BW235" s="23">
        <v>0</v>
      </c>
      <c r="BX235" s="24">
        <f t="shared" si="58"/>
        <v>0</v>
      </c>
      <c r="BY235" s="25"/>
      <c r="BZ235" s="58">
        <f t="shared" si="59"/>
        <v>0</v>
      </c>
      <c r="CA235" s="25">
        <f t="shared" si="60"/>
        <v>0</v>
      </c>
    </row>
    <row r="236" spans="1:79" ht="26.4" x14ac:dyDescent="0.25">
      <c r="A236" s="3" t="s">
        <v>6833</v>
      </c>
      <c r="B236" s="3" t="s">
        <v>1419</v>
      </c>
      <c r="C236" s="5" t="s">
        <v>2834</v>
      </c>
      <c r="D236" s="36">
        <v>10</v>
      </c>
      <c r="E236" s="37" t="s">
        <v>2835</v>
      </c>
      <c r="F236" s="38">
        <v>5663001</v>
      </c>
      <c r="G236" s="25">
        <v>2.85</v>
      </c>
      <c r="H236" s="26">
        <f t="shared" si="53"/>
        <v>0.28500000000000003</v>
      </c>
      <c r="BE236" s="15"/>
      <c r="BF236" s="3">
        <v>1</v>
      </c>
      <c r="BG236" s="3"/>
      <c r="BH236" s="24">
        <v>13</v>
      </c>
      <c r="BI236" s="24" t="e">
        <f>BF236*#REF!</f>
        <v>#REF!</v>
      </c>
      <c r="BJ236" s="25"/>
      <c r="BK236" s="26">
        <f t="shared" si="61"/>
        <v>0</v>
      </c>
      <c r="BL236" s="25" t="e">
        <f t="shared" si="62"/>
        <v>#REF!</v>
      </c>
      <c r="BM236" s="23">
        <v>0</v>
      </c>
      <c r="BN236" s="24" t="e">
        <f t="shared" si="65"/>
        <v>#VALUE!</v>
      </c>
      <c r="BO236" s="25"/>
      <c r="BP236" s="35" t="e">
        <f t="shared" si="66"/>
        <v>#VALUE!</v>
      </c>
      <c r="BQ236" s="25" t="e">
        <f t="shared" si="54"/>
        <v>#VALUE!</v>
      </c>
      <c r="BR236" s="24">
        <v>80.599999999999994</v>
      </c>
      <c r="BS236" s="24" t="e">
        <f t="shared" si="55"/>
        <v>#VALUE!</v>
      </c>
      <c r="BT236" s="25"/>
      <c r="BU236" s="35" t="e">
        <f t="shared" si="56"/>
        <v>#VALUE!</v>
      </c>
      <c r="BV236" s="25" t="e">
        <f t="shared" si="57"/>
        <v>#VALUE!</v>
      </c>
      <c r="BW236" s="23">
        <v>0</v>
      </c>
      <c r="BX236" s="24">
        <f t="shared" si="58"/>
        <v>0</v>
      </c>
      <c r="BY236" s="25"/>
      <c r="BZ236" s="58">
        <f t="shared" si="59"/>
        <v>0</v>
      </c>
      <c r="CA236" s="25">
        <f t="shared" si="60"/>
        <v>0</v>
      </c>
    </row>
    <row r="237" spans="1:79" ht="26.4" x14ac:dyDescent="0.25">
      <c r="A237" s="3" t="s">
        <v>6834</v>
      </c>
      <c r="B237" s="3" t="s">
        <v>1420</v>
      </c>
      <c r="C237" s="5" t="s">
        <v>2881</v>
      </c>
      <c r="D237" s="36">
        <v>120</v>
      </c>
      <c r="E237" s="37" t="s">
        <v>2767</v>
      </c>
      <c r="F237" s="38">
        <v>3663013</v>
      </c>
      <c r="G237" s="25">
        <v>19.53</v>
      </c>
      <c r="H237" s="26">
        <f t="shared" si="53"/>
        <v>0.16275000000000001</v>
      </c>
      <c r="BE237" s="15"/>
      <c r="BF237" s="3">
        <v>1</v>
      </c>
      <c r="BG237" s="3"/>
      <c r="BH237" s="24">
        <v>299</v>
      </c>
      <c r="BI237" s="24" t="e">
        <f>BF237*#REF!</f>
        <v>#REF!</v>
      </c>
      <c r="BJ237" s="25"/>
      <c r="BK237" s="26">
        <f t="shared" si="61"/>
        <v>0</v>
      </c>
      <c r="BL237" s="25" t="e">
        <f t="shared" si="62"/>
        <v>#REF!</v>
      </c>
      <c r="BM237" s="24">
        <v>75.399999999999991</v>
      </c>
      <c r="BN237" s="24" t="e">
        <f t="shared" si="65"/>
        <v>#VALUE!</v>
      </c>
      <c r="BO237" s="25"/>
      <c r="BP237" s="35" t="e">
        <f t="shared" si="66"/>
        <v>#VALUE!</v>
      </c>
      <c r="BQ237" s="25" t="e">
        <f t="shared" si="54"/>
        <v>#VALUE!</v>
      </c>
      <c r="BR237" s="24">
        <v>39</v>
      </c>
      <c r="BS237" s="24" t="e">
        <f t="shared" si="55"/>
        <v>#VALUE!</v>
      </c>
      <c r="BT237" s="25"/>
      <c r="BU237" s="35" t="e">
        <f t="shared" si="56"/>
        <v>#VALUE!</v>
      </c>
      <c r="BV237" s="25" t="e">
        <f t="shared" si="57"/>
        <v>#VALUE!</v>
      </c>
      <c r="BW237" s="23">
        <v>0</v>
      </c>
      <c r="BX237" s="24">
        <f t="shared" si="58"/>
        <v>0</v>
      </c>
      <c r="BY237" s="25"/>
      <c r="BZ237" s="58">
        <f t="shared" si="59"/>
        <v>0</v>
      </c>
      <c r="CA237" s="25">
        <f t="shared" si="60"/>
        <v>0</v>
      </c>
    </row>
    <row r="238" spans="1:79" ht="26.4" x14ac:dyDescent="0.25">
      <c r="A238" s="3" t="s">
        <v>6835</v>
      </c>
      <c r="B238" s="3" t="s">
        <v>1421</v>
      </c>
      <c r="C238" s="5" t="s">
        <v>2783</v>
      </c>
      <c r="D238" s="36">
        <v>1</v>
      </c>
      <c r="E238" s="37" t="s">
        <v>2784</v>
      </c>
      <c r="F238" s="38">
        <v>9984143</v>
      </c>
      <c r="G238" s="25">
        <v>4.1900000000000004</v>
      </c>
      <c r="H238" s="26">
        <f t="shared" si="53"/>
        <v>4.1900000000000004</v>
      </c>
      <c r="BE238" s="15"/>
      <c r="BF238" s="3">
        <v>1</v>
      </c>
      <c r="BG238" s="3"/>
      <c r="BH238" s="24">
        <v>13</v>
      </c>
      <c r="BI238" s="24" t="e">
        <f>BF238*#REF!</f>
        <v>#REF!</v>
      </c>
      <c r="BJ238" s="25"/>
      <c r="BK238" s="26">
        <f t="shared" si="61"/>
        <v>0</v>
      </c>
      <c r="BL238" s="25" t="e">
        <f t="shared" si="62"/>
        <v>#REF!</v>
      </c>
      <c r="BM238" s="24">
        <v>7.8000000000000007</v>
      </c>
      <c r="BN238" s="24" t="e">
        <f t="shared" si="65"/>
        <v>#VALUE!</v>
      </c>
      <c r="BO238" s="25"/>
      <c r="BP238" s="35" t="e">
        <f t="shared" si="66"/>
        <v>#VALUE!</v>
      </c>
      <c r="BQ238" s="25" t="e">
        <f t="shared" si="54"/>
        <v>#VALUE!</v>
      </c>
      <c r="BR238" s="24">
        <v>44.199999999999996</v>
      </c>
      <c r="BS238" s="24" t="e">
        <f t="shared" si="55"/>
        <v>#VALUE!</v>
      </c>
      <c r="BT238" s="25"/>
      <c r="BU238" s="35" t="e">
        <f t="shared" si="56"/>
        <v>#VALUE!</v>
      </c>
      <c r="BV238" s="25" t="e">
        <f t="shared" si="57"/>
        <v>#VALUE!</v>
      </c>
      <c r="BW238" s="23">
        <v>0</v>
      </c>
      <c r="BX238" s="24">
        <f t="shared" si="58"/>
        <v>0</v>
      </c>
      <c r="BY238" s="25"/>
      <c r="BZ238" s="58">
        <f t="shared" si="59"/>
        <v>0</v>
      </c>
      <c r="CA238" s="25">
        <f t="shared" si="60"/>
        <v>0</v>
      </c>
    </row>
    <row r="239" spans="1:79" ht="26.4" x14ac:dyDescent="0.25">
      <c r="A239" s="3" t="s">
        <v>6836</v>
      </c>
      <c r="B239" s="30" t="s">
        <v>2746</v>
      </c>
      <c r="C239" s="5" t="s">
        <v>3216</v>
      </c>
      <c r="D239" s="36">
        <v>1200</v>
      </c>
      <c r="E239" s="37" t="s">
        <v>3217</v>
      </c>
      <c r="F239" s="38">
        <v>0</v>
      </c>
      <c r="G239" s="25">
        <v>69.790000000000006</v>
      </c>
      <c r="H239" s="26">
        <f t="shared" si="53"/>
        <v>5.815833333333334E-2</v>
      </c>
      <c r="BE239" s="15"/>
      <c r="BF239" s="3">
        <v>1</v>
      </c>
      <c r="BG239" s="3"/>
      <c r="BH239" s="24">
        <v>83.2</v>
      </c>
      <c r="BI239" s="24" t="e">
        <f>BF239*#REF!</f>
        <v>#REF!</v>
      </c>
      <c r="BJ239" s="25"/>
      <c r="BK239" s="26">
        <f t="shared" si="61"/>
        <v>0</v>
      </c>
      <c r="BL239" s="25" t="e">
        <f t="shared" si="62"/>
        <v>#REF!</v>
      </c>
      <c r="BM239" s="24">
        <v>78</v>
      </c>
      <c r="BN239" s="24" t="e">
        <f t="shared" si="65"/>
        <v>#VALUE!</v>
      </c>
      <c r="BO239" s="25"/>
      <c r="BP239" s="35" t="e">
        <f t="shared" si="66"/>
        <v>#VALUE!</v>
      </c>
      <c r="BQ239" s="25" t="e">
        <f t="shared" si="54"/>
        <v>#VALUE!</v>
      </c>
      <c r="BR239" s="24">
        <v>36.4</v>
      </c>
      <c r="BS239" s="24" t="e">
        <f t="shared" si="55"/>
        <v>#VALUE!</v>
      </c>
      <c r="BT239" s="25"/>
      <c r="BU239" s="35" t="e">
        <f t="shared" si="56"/>
        <v>#VALUE!</v>
      </c>
      <c r="BV239" s="25" t="e">
        <f t="shared" si="57"/>
        <v>#VALUE!</v>
      </c>
      <c r="BW239" s="23">
        <v>0</v>
      </c>
      <c r="BX239" s="24">
        <f t="shared" si="58"/>
        <v>0</v>
      </c>
      <c r="BY239" s="25"/>
      <c r="BZ239" s="58">
        <f t="shared" si="59"/>
        <v>0</v>
      </c>
      <c r="CA239" s="25">
        <f t="shared" si="60"/>
        <v>0</v>
      </c>
    </row>
    <row r="240" spans="1:79" ht="26.4" x14ac:dyDescent="0.25">
      <c r="A240" s="3" t="s">
        <v>6837</v>
      </c>
      <c r="B240" s="30" t="s">
        <v>2747</v>
      </c>
      <c r="C240" s="5" t="s">
        <v>3206</v>
      </c>
      <c r="D240" s="36">
        <v>100</v>
      </c>
      <c r="E240" s="37" t="s">
        <v>2868</v>
      </c>
      <c r="F240" s="38">
        <v>0</v>
      </c>
      <c r="G240" s="25">
        <v>50.58</v>
      </c>
      <c r="H240" s="26">
        <f t="shared" si="53"/>
        <v>0.50580000000000003</v>
      </c>
      <c r="BE240" s="39" t="s">
        <v>3674</v>
      </c>
      <c r="BF240" s="39">
        <f>4*125</f>
        <v>500</v>
      </c>
      <c r="BG240" s="39" t="s">
        <v>3675</v>
      </c>
      <c r="BH240" s="24">
        <v>260.00000000000006</v>
      </c>
      <c r="BI240" s="24" t="e">
        <f>BF240*#REF!</f>
        <v>#REF!</v>
      </c>
      <c r="BJ240" s="25"/>
      <c r="BK240" s="26">
        <f t="shared" si="61"/>
        <v>0</v>
      </c>
      <c r="BL240" s="25" t="e">
        <f t="shared" si="62"/>
        <v>#REF!</v>
      </c>
      <c r="BM240" s="24">
        <v>275.60000000000002</v>
      </c>
      <c r="BN240" s="24" t="e">
        <f t="shared" si="65"/>
        <v>#VALUE!</v>
      </c>
      <c r="BO240" s="25"/>
      <c r="BP240" s="35" t="e">
        <f t="shared" si="66"/>
        <v>#VALUE!</v>
      </c>
      <c r="BQ240" s="25" t="e">
        <f t="shared" si="54"/>
        <v>#VALUE!</v>
      </c>
      <c r="BR240" s="24">
        <v>460.2</v>
      </c>
      <c r="BS240" s="24" t="e">
        <f t="shared" si="55"/>
        <v>#VALUE!</v>
      </c>
      <c r="BT240" s="25"/>
      <c r="BU240" s="35" t="e">
        <f t="shared" si="56"/>
        <v>#VALUE!</v>
      </c>
      <c r="BV240" s="25" t="e">
        <f t="shared" si="57"/>
        <v>#VALUE!</v>
      </c>
      <c r="BW240" s="24">
        <v>384.8</v>
      </c>
      <c r="BX240" s="24">
        <f t="shared" si="58"/>
        <v>38480</v>
      </c>
      <c r="BY240" s="40">
        <v>13.789460000000002</v>
      </c>
      <c r="BZ240" s="58">
        <f t="shared" si="59"/>
        <v>2.7578920000000003E-2</v>
      </c>
      <c r="CA240" s="25">
        <f t="shared" si="60"/>
        <v>1061.2368416000002</v>
      </c>
    </row>
    <row r="241" spans="1:79" ht="26.4" x14ac:dyDescent="0.25">
      <c r="A241" s="3" t="s">
        <v>6838</v>
      </c>
      <c r="B241" s="30" t="s">
        <v>2748</v>
      </c>
      <c r="C241" s="5" t="s">
        <v>3218</v>
      </c>
      <c r="D241" s="36">
        <v>400</v>
      </c>
      <c r="E241" s="37" t="s">
        <v>3219</v>
      </c>
      <c r="F241" s="38">
        <v>0</v>
      </c>
      <c r="G241" s="25">
        <v>56.54</v>
      </c>
      <c r="H241" s="26">
        <f t="shared" si="53"/>
        <v>0.14135</v>
      </c>
      <c r="BE241" s="39" t="s">
        <v>3676</v>
      </c>
      <c r="BF241" s="39">
        <f>12*100</f>
        <v>1200</v>
      </c>
      <c r="BG241" s="39" t="s">
        <v>3677</v>
      </c>
      <c r="BH241" s="24">
        <v>46.800000000000004</v>
      </c>
      <c r="BI241" s="24" t="e">
        <f>BF241*#REF!</f>
        <v>#REF!</v>
      </c>
      <c r="BJ241" s="25"/>
      <c r="BK241" s="26">
        <f t="shared" si="61"/>
        <v>0</v>
      </c>
      <c r="BL241" s="25" t="e">
        <f t="shared" si="62"/>
        <v>#REF!</v>
      </c>
      <c r="BM241" s="24">
        <v>28.6</v>
      </c>
      <c r="BN241" s="24" t="e">
        <f t="shared" si="65"/>
        <v>#VALUE!</v>
      </c>
      <c r="BO241" s="25"/>
      <c r="BP241" s="35" t="e">
        <f t="shared" si="66"/>
        <v>#VALUE!</v>
      </c>
      <c r="BQ241" s="25" t="e">
        <f t="shared" si="54"/>
        <v>#VALUE!</v>
      </c>
      <c r="BR241" s="24">
        <v>7.8000000000000007</v>
      </c>
      <c r="BS241" s="24" t="e">
        <f t="shared" si="55"/>
        <v>#VALUE!</v>
      </c>
      <c r="BT241" s="25"/>
      <c r="BU241" s="35" t="e">
        <f t="shared" si="56"/>
        <v>#VALUE!</v>
      </c>
      <c r="BV241" s="25" t="e">
        <f t="shared" si="57"/>
        <v>#VALUE!</v>
      </c>
      <c r="BW241" s="24">
        <v>28.6</v>
      </c>
      <c r="BX241" s="24">
        <f t="shared" si="58"/>
        <v>11440</v>
      </c>
      <c r="BY241" s="40">
        <v>27.2577</v>
      </c>
      <c r="BZ241" s="58">
        <f t="shared" si="59"/>
        <v>2.2714749999999999E-2</v>
      </c>
      <c r="CA241" s="25">
        <f t="shared" si="60"/>
        <v>259.85674</v>
      </c>
    </row>
    <row r="242" spans="1:79" ht="26.4" x14ac:dyDescent="0.25">
      <c r="A242" s="3" t="s">
        <v>6839</v>
      </c>
      <c r="B242" s="30" t="s">
        <v>2749</v>
      </c>
      <c r="C242" s="5" t="s">
        <v>3214</v>
      </c>
      <c r="D242" s="36">
        <v>300</v>
      </c>
      <c r="E242" s="37" t="s">
        <v>3215</v>
      </c>
      <c r="F242" s="38">
        <v>0</v>
      </c>
      <c r="G242" s="25">
        <v>39.14</v>
      </c>
      <c r="H242" s="26">
        <f t="shared" si="53"/>
        <v>0.13046666666666668</v>
      </c>
      <c r="BE242" s="39" t="s">
        <v>3678</v>
      </c>
      <c r="BF242" s="39">
        <f>4*125</f>
        <v>500</v>
      </c>
      <c r="BG242" s="39" t="s">
        <v>3675</v>
      </c>
      <c r="BH242" s="24">
        <v>15.6</v>
      </c>
      <c r="BI242" s="24" t="e">
        <f>BF242*#REF!</f>
        <v>#REF!</v>
      </c>
      <c r="BJ242" s="25"/>
      <c r="BK242" s="26">
        <f t="shared" si="61"/>
        <v>0</v>
      </c>
      <c r="BL242" s="25" t="e">
        <f t="shared" si="62"/>
        <v>#REF!</v>
      </c>
      <c r="BM242" s="24">
        <v>44.199999999999996</v>
      </c>
      <c r="BN242" s="24" t="e">
        <f t="shared" si="65"/>
        <v>#VALUE!</v>
      </c>
      <c r="BO242" s="25"/>
      <c r="BP242" s="35" t="e">
        <f t="shared" si="66"/>
        <v>#VALUE!</v>
      </c>
      <c r="BQ242" s="25" t="e">
        <f t="shared" si="54"/>
        <v>#VALUE!</v>
      </c>
      <c r="BR242" s="24">
        <v>23.400000000000002</v>
      </c>
      <c r="BS242" s="24" t="e">
        <f t="shared" si="55"/>
        <v>#VALUE!</v>
      </c>
      <c r="BT242" s="25"/>
      <c r="BU242" s="35" t="e">
        <f t="shared" si="56"/>
        <v>#VALUE!</v>
      </c>
      <c r="BV242" s="25" t="e">
        <f t="shared" si="57"/>
        <v>#VALUE!</v>
      </c>
      <c r="BW242" s="24">
        <v>257.39999999999998</v>
      </c>
      <c r="BX242" s="24">
        <f t="shared" si="58"/>
        <v>77220</v>
      </c>
      <c r="BY242" s="40">
        <v>13.789460000000002</v>
      </c>
      <c r="BZ242" s="58">
        <f t="shared" si="59"/>
        <v>2.7578920000000003E-2</v>
      </c>
      <c r="CA242" s="25">
        <f t="shared" si="60"/>
        <v>2129.6442024000003</v>
      </c>
    </row>
    <row r="243" spans="1:79" ht="26.4" x14ac:dyDescent="0.25">
      <c r="A243" s="3" t="s">
        <v>6840</v>
      </c>
      <c r="B243" s="30" t="s">
        <v>2750</v>
      </c>
      <c r="C243" s="5" t="s">
        <v>3205</v>
      </c>
      <c r="D243" s="36">
        <v>25</v>
      </c>
      <c r="E243" s="37" t="s">
        <v>2847</v>
      </c>
      <c r="F243" s="38">
        <v>0</v>
      </c>
      <c r="G243" s="25">
        <v>52.63</v>
      </c>
      <c r="H243" s="26">
        <f t="shared" si="53"/>
        <v>2.1052</v>
      </c>
      <c r="BE243" s="39" t="s">
        <v>3679</v>
      </c>
      <c r="BF243" s="39">
        <f>4*125</f>
        <v>500</v>
      </c>
      <c r="BG243" s="39" t="s">
        <v>3675</v>
      </c>
      <c r="BH243" s="24">
        <v>465.40000000000003</v>
      </c>
      <c r="BI243" s="24" t="e">
        <f>BF243*#REF!</f>
        <v>#REF!</v>
      </c>
      <c r="BJ243" s="25"/>
      <c r="BK243" s="26">
        <f t="shared" si="61"/>
        <v>0</v>
      </c>
      <c r="BL243" s="25" t="e">
        <f t="shared" si="62"/>
        <v>#REF!</v>
      </c>
      <c r="BM243" s="24">
        <v>382.2</v>
      </c>
      <c r="BN243" s="24" t="e">
        <f t="shared" si="65"/>
        <v>#VALUE!</v>
      </c>
      <c r="BO243" s="25"/>
      <c r="BP243" s="35" t="e">
        <f t="shared" si="66"/>
        <v>#VALUE!</v>
      </c>
      <c r="BQ243" s="25" t="e">
        <f t="shared" si="54"/>
        <v>#VALUE!</v>
      </c>
      <c r="BR243" s="24">
        <v>808.5999999999998</v>
      </c>
      <c r="BS243" s="24" t="e">
        <f t="shared" si="55"/>
        <v>#VALUE!</v>
      </c>
      <c r="BT243" s="25"/>
      <c r="BU243" s="35" t="e">
        <f t="shared" si="56"/>
        <v>#VALUE!</v>
      </c>
      <c r="BV243" s="25" t="e">
        <f t="shared" si="57"/>
        <v>#VALUE!</v>
      </c>
      <c r="BW243" s="24">
        <v>7.8</v>
      </c>
      <c r="BX243" s="24">
        <f t="shared" si="58"/>
        <v>195</v>
      </c>
      <c r="BY243" s="40">
        <v>14.18004</v>
      </c>
      <c r="BZ243" s="58">
        <f t="shared" si="59"/>
        <v>2.8360079999999999E-2</v>
      </c>
      <c r="CA243" s="25">
        <f t="shared" si="60"/>
        <v>5.5302156</v>
      </c>
    </row>
    <row r="244" spans="1:79" ht="26.4" x14ac:dyDescent="0.25">
      <c r="A244" s="3" t="s">
        <v>6841</v>
      </c>
      <c r="B244" s="3" t="s">
        <v>690</v>
      </c>
      <c r="C244" s="5" t="s">
        <v>2857</v>
      </c>
      <c r="D244" s="36">
        <v>50</v>
      </c>
      <c r="E244" s="37" t="s">
        <v>2858</v>
      </c>
      <c r="F244" s="38">
        <v>6963491</v>
      </c>
      <c r="G244" s="25">
        <v>37.950000000000003</v>
      </c>
      <c r="H244" s="26">
        <f t="shared" si="53"/>
        <v>0.75900000000000001</v>
      </c>
      <c r="BE244" s="31"/>
      <c r="BF244" s="32">
        <v>1</v>
      </c>
      <c r="BG244" s="31"/>
      <c r="BH244" s="31"/>
      <c r="BI244" s="24" t="e">
        <f>BF244*#REF!</f>
        <v>#REF!</v>
      </c>
      <c r="BJ244" s="25"/>
      <c r="BK244" s="26">
        <f t="shared" si="61"/>
        <v>0</v>
      </c>
      <c r="BL244" s="25" t="e">
        <f t="shared" si="62"/>
        <v>#REF!</v>
      </c>
      <c r="BM244" s="32">
        <v>600</v>
      </c>
      <c r="BN244" s="24" t="e">
        <f t="shared" si="65"/>
        <v>#VALUE!</v>
      </c>
      <c r="BO244" s="25"/>
      <c r="BP244" s="35" t="e">
        <f t="shared" si="66"/>
        <v>#VALUE!</v>
      </c>
      <c r="BQ244" s="25" t="e">
        <f t="shared" si="54"/>
        <v>#VALUE!</v>
      </c>
      <c r="BR244" s="15"/>
      <c r="BS244" s="24" t="e">
        <f t="shared" si="55"/>
        <v>#VALUE!</v>
      </c>
      <c r="BT244" s="25"/>
      <c r="BU244" s="35" t="e">
        <f t="shared" si="56"/>
        <v>#VALUE!</v>
      </c>
      <c r="BV244" s="25" t="e">
        <f t="shared" si="57"/>
        <v>#VALUE!</v>
      </c>
      <c r="BW244" s="15"/>
      <c r="BX244" s="24">
        <f t="shared" si="58"/>
        <v>0</v>
      </c>
      <c r="BY244" s="25"/>
      <c r="BZ244" s="58">
        <f t="shared" si="59"/>
        <v>0</v>
      </c>
      <c r="CA244" s="25">
        <f t="shared" si="60"/>
        <v>0</v>
      </c>
    </row>
    <row r="245" spans="1:79" ht="26.4" x14ac:dyDescent="0.25">
      <c r="A245" s="3" t="s">
        <v>6842</v>
      </c>
      <c r="B245" s="3" t="s">
        <v>748</v>
      </c>
      <c r="C245" s="5" t="s">
        <v>2799</v>
      </c>
      <c r="D245" s="36">
        <v>1</v>
      </c>
      <c r="E245" s="37" t="s">
        <v>2800</v>
      </c>
      <c r="F245" s="38">
        <v>9403415</v>
      </c>
      <c r="G245" s="25">
        <v>7.15</v>
      </c>
      <c r="H245" s="26">
        <f t="shared" si="53"/>
        <v>7.15</v>
      </c>
      <c r="BE245" s="15"/>
      <c r="BF245" s="3">
        <v>1</v>
      </c>
      <c r="BG245" s="3"/>
      <c r="BH245" s="24">
        <v>330.20000000000005</v>
      </c>
      <c r="BI245" s="24" t="e">
        <f>BF245*#REF!</f>
        <v>#REF!</v>
      </c>
      <c r="BJ245" s="25"/>
      <c r="BK245" s="26">
        <f t="shared" si="61"/>
        <v>0</v>
      </c>
      <c r="BL245" s="25" t="e">
        <f t="shared" si="62"/>
        <v>#REF!</v>
      </c>
      <c r="BM245" s="24">
        <v>124.8</v>
      </c>
      <c r="BN245" s="24" t="e">
        <f t="shared" si="65"/>
        <v>#VALUE!</v>
      </c>
      <c r="BO245" s="25"/>
      <c r="BP245" s="35" t="e">
        <f t="shared" si="66"/>
        <v>#VALUE!</v>
      </c>
      <c r="BQ245" s="25" t="e">
        <f t="shared" si="54"/>
        <v>#VALUE!</v>
      </c>
      <c r="BR245" s="24">
        <v>31.200000000000003</v>
      </c>
      <c r="BS245" s="24" t="e">
        <f t="shared" si="55"/>
        <v>#VALUE!</v>
      </c>
      <c r="BT245" s="25"/>
      <c r="BU245" s="35" t="e">
        <f t="shared" si="56"/>
        <v>#VALUE!</v>
      </c>
      <c r="BV245" s="25" t="e">
        <f t="shared" si="57"/>
        <v>#VALUE!</v>
      </c>
      <c r="BW245" s="23">
        <v>0</v>
      </c>
      <c r="BX245" s="24">
        <f t="shared" si="58"/>
        <v>0</v>
      </c>
      <c r="BY245" s="25"/>
      <c r="BZ245" s="58">
        <f t="shared" si="59"/>
        <v>0</v>
      </c>
      <c r="CA245" s="25">
        <f t="shared" si="60"/>
        <v>0</v>
      </c>
    </row>
    <row r="246" spans="1:79" ht="26.4" x14ac:dyDescent="0.25">
      <c r="A246" s="3" t="s">
        <v>6843</v>
      </c>
      <c r="B246" s="3" t="s">
        <v>1422</v>
      </c>
      <c r="C246" s="5" t="s">
        <v>3047</v>
      </c>
      <c r="D246" s="36">
        <v>1000</v>
      </c>
      <c r="E246" s="37" t="s">
        <v>3021</v>
      </c>
      <c r="F246" s="38">
        <v>7620016</v>
      </c>
      <c r="G246" s="25">
        <v>14.74</v>
      </c>
      <c r="H246" s="26">
        <f t="shared" si="53"/>
        <v>1.474E-2</v>
      </c>
      <c r="BE246" s="43"/>
      <c r="BF246" s="15">
        <v>1</v>
      </c>
      <c r="BG246" s="15"/>
      <c r="BH246" s="23"/>
      <c r="BI246" s="24" t="e">
        <f>BF246*#REF!</f>
        <v>#REF!</v>
      </c>
      <c r="BJ246" s="25"/>
      <c r="BK246" s="26">
        <f t="shared" si="61"/>
        <v>0</v>
      </c>
      <c r="BL246" s="25" t="e">
        <f t="shared" si="62"/>
        <v>#REF!</v>
      </c>
      <c r="BM246" s="23"/>
      <c r="BN246" s="24" t="e">
        <f t="shared" si="65"/>
        <v>#VALUE!</v>
      </c>
      <c r="BO246" s="25"/>
      <c r="BP246" s="35" t="e">
        <f t="shared" si="66"/>
        <v>#VALUE!</v>
      </c>
      <c r="BQ246" s="25" t="e">
        <f t="shared" si="54"/>
        <v>#VALUE!</v>
      </c>
      <c r="BR246" s="23"/>
      <c r="BS246" s="24" t="e">
        <f t="shared" si="55"/>
        <v>#VALUE!</v>
      </c>
      <c r="BT246" s="25"/>
      <c r="BU246" s="35" t="e">
        <f t="shared" si="56"/>
        <v>#VALUE!</v>
      </c>
      <c r="BV246" s="25" t="e">
        <f t="shared" si="57"/>
        <v>#VALUE!</v>
      </c>
      <c r="BW246" s="23"/>
      <c r="BX246" s="24">
        <f t="shared" si="58"/>
        <v>0</v>
      </c>
      <c r="BY246" s="25"/>
      <c r="BZ246" s="58">
        <f t="shared" si="59"/>
        <v>0</v>
      </c>
      <c r="CA246" s="25">
        <f t="shared" si="60"/>
        <v>0</v>
      </c>
    </row>
    <row r="247" spans="1:79" ht="26.4" x14ac:dyDescent="0.25">
      <c r="A247" s="3" t="s">
        <v>6844</v>
      </c>
      <c r="B247" s="3" t="s">
        <v>1423</v>
      </c>
      <c r="C247" s="5" t="s">
        <v>2984</v>
      </c>
      <c r="D247" s="36">
        <v>500</v>
      </c>
      <c r="E247" s="37" t="s">
        <v>2963</v>
      </c>
      <c r="F247" s="38">
        <v>7295505</v>
      </c>
      <c r="G247" s="25">
        <v>23.06</v>
      </c>
      <c r="H247" s="26">
        <f t="shared" si="53"/>
        <v>4.6119999999999994E-2</v>
      </c>
      <c r="BE247" s="31"/>
      <c r="BF247" s="32">
        <v>1</v>
      </c>
      <c r="BG247" s="31"/>
      <c r="BH247" s="31"/>
      <c r="BI247" s="24" t="e">
        <f>BF247*#REF!</f>
        <v>#REF!</v>
      </c>
      <c r="BJ247" s="25"/>
      <c r="BK247" s="26">
        <f t="shared" si="61"/>
        <v>0</v>
      </c>
      <c r="BL247" s="25" t="e">
        <f t="shared" si="62"/>
        <v>#REF!</v>
      </c>
      <c r="BM247" s="32">
        <v>3500</v>
      </c>
      <c r="BN247" s="24" t="e">
        <f t="shared" si="65"/>
        <v>#VALUE!</v>
      </c>
      <c r="BO247" s="25"/>
      <c r="BP247" s="35" t="e">
        <f t="shared" si="66"/>
        <v>#VALUE!</v>
      </c>
      <c r="BQ247" s="25" t="e">
        <f t="shared" si="54"/>
        <v>#VALUE!</v>
      </c>
      <c r="BR247" s="15"/>
      <c r="BS247" s="24" t="e">
        <f t="shared" si="55"/>
        <v>#VALUE!</v>
      </c>
      <c r="BT247" s="25"/>
      <c r="BU247" s="35" t="e">
        <f t="shared" si="56"/>
        <v>#VALUE!</v>
      </c>
      <c r="BV247" s="25" t="e">
        <f t="shared" si="57"/>
        <v>#VALUE!</v>
      </c>
      <c r="BW247" s="15"/>
      <c r="BX247" s="24">
        <f t="shared" si="58"/>
        <v>0</v>
      </c>
      <c r="BY247" s="25"/>
      <c r="BZ247" s="58">
        <f t="shared" si="59"/>
        <v>0</v>
      </c>
      <c r="CA247" s="25">
        <f t="shared" si="60"/>
        <v>0</v>
      </c>
    </row>
    <row r="248" spans="1:79" ht="26.4" x14ac:dyDescent="0.25">
      <c r="A248" s="3" t="s">
        <v>6845</v>
      </c>
      <c r="B248" s="3" t="s">
        <v>707</v>
      </c>
      <c r="C248" s="5" t="s">
        <v>2884</v>
      </c>
      <c r="D248" s="36">
        <v>125</v>
      </c>
      <c r="E248" s="37" t="s">
        <v>2885</v>
      </c>
      <c r="F248" s="38">
        <v>7665003</v>
      </c>
      <c r="G248" s="25">
        <v>14.7</v>
      </c>
      <c r="H248" s="26">
        <f t="shared" si="53"/>
        <v>0.1176</v>
      </c>
      <c r="BE248" s="41" t="s">
        <v>3680</v>
      </c>
      <c r="BF248" s="39">
        <v>6</v>
      </c>
      <c r="BG248" s="39" t="s">
        <v>3681</v>
      </c>
      <c r="BH248" s="24">
        <v>561.6</v>
      </c>
      <c r="BI248" s="24" t="e">
        <f>BF248*#REF!</f>
        <v>#REF!</v>
      </c>
      <c r="BJ248" s="25"/>
      <c r="BK248" s="26">
        <f t="shared" si="61"/>
        <v>0</v>
      </c>
      <c r="BL248" s="25" t="e">
        <f t="shared" si="62"/>
        <v>#REF!</v>
      </c>
      <c r="BM248" s="24">
        <v>501.8</v>
      </c>
      <c r="BN248" s="24" t="e">
        <f t="shared" si="65"/>
        <v>#VALUE!</v>
      </c>
      <c r="BO248" s="25"/>
      <c r="BP248" s="35" t="e">
        <f t="shared" si="66"/>
        <v>#VALUE!</v>
      </c>
      <c r="BQ248" s="25" t="e">
        <f t="shared" si="54"/>
        <v>#VALUE!</v>
      </c>
      <c r="BR248" s="24">
        <v>88.4</v>
      </c>
      <c r="BS248" s="24" t="e">
        <f t="shared" si="55"/>
        <v>#VALUE!</v>
      </c>
      <c r="BT248" s="25"/>
      <c r="BU248" s="35" t="e">
        <f t="shared" si="56"/>
        <v>#VALUE!</v>
      </c>
      <c r="BV248" s="25" t="e">
        <f t="shared" si="57"/>
        <v>#VALUE!</v>
      </c>
      <c r="BW248" s="24">
        <v>33.799999999999997</v>
      </c>
      <c r="BX248" s="24">
        <f t="shared" si="58"/>
        <v>4225</v>
      </c>
      <c r="BY248" s="40">
        <v>11.642629999999999</v>
      </c>
      <c r="BZ248" s="58">
        <f t="shared" si="59"/>
        <v>1.940438333333333</v>
      </c>
      <c r="CA248" s="25">
        <f t="shared" si="60"/>
        <v>8198.3519583333327</v>
      </c>
    </row>
    <row r="249" spans="1:79" ht="26.4" x14ac:dyDescent="0.25">
      <c r="A249" s="3" t="s">
        <v>6846</v>
      </c>
      <c r="B249" s="3" t="s">
        <v>1424</v>
      </c>
      <c r="C249" s="5" t="s">
        <v>3108</v>
      </c>
      <c r="D249" s="36">
        <v>1200</v>
      </c>
      <c r="E249" s="37" t="s">
        <v>3109</v>
      </c>
      <c r="F249" s="38">
        <v>7558282</v>
      </c>
      <c r="G249" s="25">
        <v>23.46</v>
      </c>
      <c r="H249" s="26">
        <f t="shared" si="53"/>
        <v>1.9550000000000001E-2</v>
      </c>
      <c r="BE249" s="41" t="s">
        <v>3682</v>
      </c>
      <c r="BF249" s="39">
        <v>2</v>
      </c>
      <c r="BG249" s="39" t="s">
        <v>3683</v>
      </c>
      <c r="BH249" s="24">
        <v>514.80000000000007</v>
      </c>
      <c r="BI249" s="24" t="e">
        <f>BF249*#REF!</f>
        <v>#REF!</v>
      </c>
      <c r="BJ249" s="25"/>
      <c r="BK249" s="26">
        <f t="shared" si="61"/>
        <v>0</v>
      </c>
      <c r="BL249" s="25" t="e">
        <f t="shared" si="62"/>
        <v>#REF!</v>
      </c>
      <c r="BM249" s="24">
        <v>93.600000000000009</v>
      </c>
      <c r="BN249" s="24" t="e">
        <f t="shared" si="65"/>
        <v>#VALUE!</v>
      </c>
      <c r="BO249" s="25"/>
      <c r="BP249" s="35" t="e">
        <f t="shared" si="66"/>
        <v>#VALUE!</v>
      </c>
      <c r="BQ249" s="25" t="e">
        <f t="shared" si="54"/>
        <v>#VALUE!</v>
      </c>
      <c r="BR249" s="24">
        <v>194.99999999999997</v>
      </c>
      <c r="BS249" s="24" t="e">
        <f t="shared" si="55"/>
        <v>#VALUE!</v>
      </c>
      <c r="BT249" s="25"/>
      <c r="BU249" s="35" t="e">
        <f t="shared" si="56"/>
        <v>#VALUE!</v>
      </c>
      <c r="BV249" s="25" t="e">
        <f t="shared" si="57"/>
        <v>#VALUE!</v>
      </c>
      <c r="BW249" s="24">
        <v>39</v>
      </c>
      <c r="BX249" s="24">
        <f t="shared" si="58"/>
        <v>46800</v>
      </c>
      <c r="BY249" s="40">
        <v>7.5258759999999993</v>
      </c>
      <c r="BZ249" s="58">
        <f t="shared" si="59"/>
        <v>3.7629379999999997</v>
      </c>
      <c r="CA249" s="25">
        <f t="shared" si="60"/>
        <v>176105.49839999998</v>
      </c>
    </row>
    <row r="250" spans="1:79" ht="26.4" x14ac:dyDescent="0.25">
      <c r="A250" s="3" t="s">
        <v>6847</v>
      </c>
      <c r="B250" s="3" t="s">
        <v>713</v>
      </c>
      <c r="C250" s="5" t="s">
        <v>2886</v>
      </c>
      <c r="D250" s="36">
        <f>125*4</f>
        <v>500</v>
      </c>
      <c r="E250" s="37" t="s">
        <v>2885</v>
      </c>
      <c r="F250" s="38">
        <v>7661440</v>
      </c>
      <c r="G250" s="25">
        <v>14.94</v>
      </c>
      <c r="H250" s="26">
        <f t="shared" si="53"/>
        <v>2.988E-2</v>
      </c>
      <c r="BE250" s="31"/>
      <c r="BF250" s="32">
        <v>1</v>
      </c>
      <c r="BG250" s="31"/>
      <c r="BH250" s="31"/>
      <c r="BI250" s="24" t="e">
        <f>BF250*#REF!</f>
        <v>#REF!</v>
      </c>
      <c r="BJ250" s="25"/>
      <c r="BK250" s="26">
        <f t="shared" si="61"/>
        <v>0</v>
      </c>
      <c r="BL250" s="25" t="e">
        <f t="shared" si="62"/>
        <v>#REF!</v>
      </c>
      <c r="BM250" s="32">
        <v>4000</v>
      </c>
      <c r="BN250" s="24" t="e">
        <f t="shared" si="65"/>
        <v>#VALUE!</v>
      </c>
      <c r="BO250" s="25"/>
      <c r="BP250" s="35" t="e">
        <f t="shared" si="66"/>
        <v>#VALUE!</v>
      </c>
      <c r="BQ250" s="25" t="e">
        <f t="shared" si="54"/>
        <v>#VALUE!</v>
      </c>
      <c r="BR250" s="15"/>
      <c r="BS250" s="24" t="e">
        <f t="shared" si="55"/>
        <v>#VALUE!</v>
      </c>
      <c r="BT250" s="25"/>
      <c r="BU250" s="35" t="e">
        <f t="shared" si="56"/>
        <v>#VALUE!</v>
      </c>
      <c r="BV250" s="25" t="e">
        <f t="shared" si="57"/>
        <v>#VALUE!</v>
      </c>
      <c r="BW250" s="15"/>
      <c r="BX250" s="24">
        <f t="shared" si="58"/>
        <v>0</v>
      </c>
      <c r="BY250" s="25"/>
      <c r="BZ250" s="58">
        <f t="shared" si="59"/>
        <v>0</v>
      </c>
      <c r="CA250" s="25">
        <f t="shared" si="60"/>
        <v>0</v>
      </c>
    </row>
    <row r="251" spans="1:79" ht="26.4" x14ac:dyDescent="0.25">
      <c r="A251" s="3" t="s">
        <v>6848</v>
      </c>
      <c r="B251" s="30" t="s">
        <v>2751</v>
      </c>
      <c r="C251" s="5" t="s">
        <v>2996</v>
      </c>
      <c r="D251" s="36">
        <v>500</v>
      </c>
      <c r="E251" s="37" t="s">
        <v>2997</v>
      </c>
      <c r="F251" s="38">
        <v>7661523</v>
      </c>
      <c r="G251" s="25">
        <v>17.600000000000001</v>
      </c>
      <c r="H251" s="26">
        <f t="shared" si="53"/>
        <v>3.5200000000000002E-2</v>
      </c>
      <c r="BE251" s="31"/>
      <c r="BF251" s="32">
        <v>1</v>
      </c>
      <c r="BG251" s="31"/>
      <c r="BH251" s="31"/>
      <c r="BI251" s="24" t="e">
        <f>BF251*#REF!</f>
        <v>#REF!</v>
      </c>
      <c r="BJ251" s="25"/>
      <c r="BK251" s="26">
        <f t="shared" si="61"/>
        <v>0</v>
      </c>
      <c r="BL251" s="25" t="e">
        <f t="shared" si="62"/>
        <v>#REF!</v>
      </c>
      <c r="BM251" s="32">
        <v>2000</v>
      </c>
      <c r="BN251" s="24" t="e">
        <f t="shared" si="65"/>
        <v>#VALUE!</v>
      </c>
      <c r="BO251" s="25"/>
      <c r="BP251" s="35" t="e">
        <f t="shared" si="66"/>
        <v>#VALUE!</v>
      </c>
      <c r="BQ251" s="25" t="e">
        <f t="shared" ref="BQ251:BQ291" si="67">BP251*BN251</f>
        <v>#VALUE!</v>
      </c>
      <c r="BR251" s="15"/>
      <c r="BS251" s="24" t="e">
        <f t="shared" ref="BS251:BS291" si="68">$E251*BR251</f>
        <v>#VALUE!</v>
      </c>
      <c r="BT251" s="25"/>
      <c r="BU251" s="35" t="e">
        <f t="shared" ref="BU251:BU291" si="69">BT251/$E251</f>
        <v>#VALUE!</v>
      </c>
      <c r="BV251" s="25" t="e">
        <f t="shared" ref="BV251:BV291" si="70">BU251*BS251</f>
        <v>#VALUE!</v>
      </c>
      <c r="BW251" s="15"/>
      <c r="BX251" s="24">
        <f t="shared" ref="BX251:BX291" si="71">$D251*BW251</f>
        <v>0</v>
      </c>
      <c r="BY251" s="25"/>
      <c r="BZ251" s="58">
        <f t="shared" si="59"/>
        <v>0</v>
      </c>
      <c r="CA251" s="25">
        <f t="shared" ref="CA251:CA291" si="72">BZ251*BX251</f>
        <v>0</v>
      </c>
    </row>
    <row r="252" spans="1:79" ht="26.4" x14ac:dyDescent="0.25">
      <c r="A252" s="3" t="s">
        <v>6849</v>
      </c>
      <c r="B252" s="30" t="s">
        <v>2752</v>
      </c>
      <c r="C252" s="5" t="s">
        <v>3212</v>
      </c>
      <c r="D252" s="36">
        <v>1000</v>
      </c>
      <c r="E252" s="37" t="s">
        <v>3213</v>
      </c>
      <c r="F252" s="38">
        <v>0</v>
      </c>
      <c r="G252" s="25">
        <v>21.27</v>
      </c>
      <c r="H252" s="26">
        <f t="shared" si="53"/>
        <v>2.1270000000000001E-2</v>
      </c>
      <c r="BE252" s="31"/>
      <c r="BF252" s="32">
        <v>1</v>
      </c>
      <c r="BG252" s="31"/>
      <c r="BH252" s="31"/>
      <c r="BI252" s="24" t="e">
        <f>BF252*#REF!</f>
        <v>#REF!</v>
      </c>
      <c r="BJ252" s="25"/>
      <c r="BK252" s="26">
        <f t="shared" si="61"/>
        <v>0</v>
      </c>
      <c r="BL252" s="25" t="e">
        <f t="shared" si="62"/>
        <v>#REF!</v>
      </c>
      <c r="BM252" s="32">
        <v>2000</v>
      </c>
      <c r="BN252" s="24" t="e">
        <f t="shared" si="65"/>
        <v>#VALUE!</v>
      </c>
      <c r="BO252" s="25"/>
      <c r="BP252" s="35" t="e">
        <f t="shared" si="66"/>
        <v>#VALUE!</v>
      </c>
      <c r="BQ252" s="25" t="e">
        <f t="shared" si="67"/>
        <v>#VALUE!</v>
      </c>
      <c r="BR252" s="15"/>
      <c r="BS252" s="24" t="e">
        <f t="shared" si="68"/>
        <v>#VALUE!</v>
      </c>
      <c r="BT252" s="25"/>
      <c r="BU252" s="35" t="e">
        <f t="shared" si="69"/>
        <v>#VALUE!</v>
      </c>
      <c r="BV252" s="25" t="e">
        <f t="shared" si="70"/>
        <v>#VALUE!</v>
      </c>
      <c r="BW252" s="15"/>
      <c r="BX252" s="24">
        <f t="shared" si="71"/>
        <v>0</v>
      </c>
      <c r="BY252" s="25"/>
      <c r="BZ252" s="58">
        <f t="shared" ref="BZ252:BZ292" si="73">BY252/BF252</f>
        <v>0</v>
      </c>
      <c r="CA252" s="25">
        <f t="shared" si="72"/>
        <v>0</v>
      </c>
    </row>
    <row r="253" spans="1:79" ht="26.4" x14ac:dyDescent="0.25">
      <c r="A253" s="3" t="s">
        <v>6850</v>
      </c>
      <c r="B253" s="3" t="s">
        <v>1425</v>
      </c>
      <c r="C253" s="5" t="s">
        <v>3003</v>
      </c>
      <c r="D253" s="36">
        <v>800</v>
      </c>
      <c r="E253" s="37" t="s">
        <v>3004</v>
      </c>
      <c r="F253" s="38">
        <v>7661465</v>
      </c>
      <c r="G253" s="25">
        <v>20.53</v>
      </c>
      <c r="H253" s="26">
        <f t="shared" si="53"/>
        <v>2.5662500000000001E-2</v>
      </c>
      <c r="BE253" s="31"/>
      <c r="BF253" s="32">
        <v>1</v>
      </c>
      <c r="BG253" s="31"/>
      <c r="BH253" s="31"/>
      <c r="BI253" s="24" t="e">
        <f>BF253*#REF!</f>
        <v>#REF!</v>
      </c>
      <c r="BJ253" s="25"/>
      <c r="BK253" s="26">
        <f t="shared" si="61"/>
        <v>0</v>
      </c>
      <c r="BL253" s="25" t="e">
        <f t="shared" si="62"/>
        <v>#REF!</v>
      </c>
      <c r="BM253" s="32">
        <v>2000</v>
      </c>
      <c r="BN253" s="24" t="e">
        <f t="shared" si="65"/>
        <v>#VALUE!</v>
      </c>
      <c r="BO253" s="25"/>
      <c r="BP253" s="35" t="e">
        <f t="shared" si="66"/>
        <v>#VALUE!</v>
      </c>
      <c r="BQ253" s="25" t="e">
        <f t="shared" si="67"/>
        <v>#VALUE!</v>
      </c>
      <c r="BR253" s="15"/>
      <c r="BS253" s="24" t="e">
        <f t="shared" si="68"/>
        <v>#VALUE!</v>
      </c>
      <c r="BT253" s="25"/>
      <c r="BU253" s="35" t="e">
        <f t="shared" si="69"/>
        <v>#VALUE!</v>
      </c>
      <c r="BV253" s="25" t="e">
        <f t="shared" si="70"/>
        <v>#VALUE!</v>
      </c>
      <c r="BW253" s="15"/>
      <c r="BX253" s="24">
        <f t="shared" si="71"/>
        <v>0</v>
      </c>
      <c r="BY253" s="25"/>
      <c r="BZ253" s="58">
        <f t="shared" si="73"/>
        <v>0</v>
      </c>
      <c r="CA253" s="25">
        <f t="shared" si="72"/>
        <v>0</v>
      </c>
    </row>
    <row r="254" spans="1:79" ht="26.4" x14ac:dyDescent="0.25">
      <c r="A254" s="3" t="s">
        <v>6851</v>
      </c>
      <c r="B254" s="3" t="s">
        <v>1426</v>
      </c>
      <c r="C254" s="5" t="s">
        <v>2966</v>
      </c>
      <c r="D254" s="36">
        <v>500</v>
      </c>
      <c r="E254" s="37" t="s">
        <v>2956</v>
      </c>
      <c r="F254" s="38">
        <v>7585559</v>
      </c>
      <c r="G254" s="25">
        <v>32.549999999999997</v>
      </c>
      <c r="H254" s="26">
        <f t="shared" si="53"/>
        <v>6.5099999999999991E-2</v>
      </c>
      <c r="BE254" s="31"/>
      <c r="BF254" s="32">
        <v>1</v>
      </c>
      <c r="BG254" s="31"/>
      <c r="BH254" s="31"/>
      <c r="BI254" s="24" t="e">
        <f>BF254*#REF!</f>
        <v>#REF!</v>
      </c>
      <c r="BJ254" s="25"/>
      <c r="BK254" s="26">
        <f t="shared" si="61"/>
        <v>0</v>
      </c>
      <c r="BL254" s="25" t="e">
        <f t="shared" si="62"/>
        <v>#REF!</v>
      </c>
      <c r="BM254" s="32">
        <v>2000</v>
      </c>
      <c r="BN254" s="24" t="e">
        <f t="shared" si="65"/>
        <v>#VALUE!</v>
      </c>
      <c r="BO254" s="25"/>
      <c r="BP254" s="35" t="e">
        <f t="shared" si="66"/>
        <v>#VALUE!</v>
      </c>
      <c r="BQ254" s="25" t="e">
        <f t="shared" si="67"/>
        <v>#VALUE!</v>
      </c>
      <c r="BR254" s="15"/>
      <c r="BS254" s="24" t="e">
        <f t="shared" si="68"/>
        <v>#VALUE!</v>
      </c>
      <c r="BT254" s="25"/>
      <c r="BU254" s="35" t="e">
        <f t="shared" si="69"/>
        <v>#VALUE!</v>
      </c>
      <c r="BV254" s="25" t="e">
        <f t="shared" si="70"/>
        <v>#VALUE!</v>
      </c>
      <c r="BW254" s="15"/>
      <c r="BX254" s="24">
        <f t="shared" si="71"/>
        <v>0</v>
      </c>
      <c r="BY254" s="25"/>
      <c r="BZ254" s="58">
        <f t="shared" si="73"/>
        <v>0</v>
      </c>
      <c r="CA254" s="25">
        <f t="shared" si="72"/>
        <v>0</v>
      </c>
    </row>
    <row r="255" spans="1:79" ht="26.4" x14ac:dyDescent="0.25">
      <c r="A255" s="3" t="s">
        <v>6852</v>
      </c>
      <c r="B255" s="19" t="s">
        <v>2487</v>
      </c>
      <c r="C255" s="5" t="s">
        <v>2989</v>
      </c>
      <c r="D255" s="36">
        <v>500</v>
      </c>
      <c r="E255" s="37" t="s">
        <v>2963</v>
      </c>
      <c r="F255" s="38">
        <v>9400521</v>
      </c>
      <c r="G255" s="25">
        <v>45.83</v>
      </c>
      <c r="H255" s="26">
        <f t="shared" si="53"/>
        <v>9.1659999999999991E-2</v>
      </c>
      <c r="BE255" s="31"/>
      <c r="BF255" s="32">
        <v>1</v>
      </c>
      <c r="BG255" s="31"/>
      <c r="BH255" s="31"/>
      <c r="BI255" s="24" t="e">
        <f>BF255*#REF!</f>
        <v>#REF!</v>
      </c>
      <c r="BJ255" s="25"/>
      <c r="BK255" s="26">
        <f t="shared" si="61"/>
        <v>0</v>
      </c>
      <c r="BL255" s="25" t="e">
        <f t="shared" si="62"/>
        <v>#REF!</v>
      </c>
      <c r="BM255" s="32">
        <v>2000</v>
      </c>
      <c r="BN255" s="24" t="e">
        <f t="shared" si="65"/>
        <v>#VALUE!</v>
      </c>
      <c r="BO255" s="25"/>
      <c r="BP255" s="35" t="e">
        <f t="shared" si="66"/>
        <v>#VALUE!</v>
      </c>
      <c r="BQ255" s="25" t="e">
        <f t="shared" si="67"/>
        <v>#VALUE!</v>
      </c>
      <c r="BR255" s="15"/>
      <c r="BS255" s="24" t="e">
        <f t="shared" si="68"/>
        <v>#VALUE!</v>
      </c>
      <c r="BT255" s="25"/>
      <c r="BU255" s="35" t="e">
        <f t="shared" si="69"/>
        <v>#VALUE!</v>
      </c>
      <c r="BV255" s="25" t="e">
        <f t="shared" si="70"/>
        <v>#VALUE!</v>
      </c>
      <c r="BW255" s="15"/>
      <c r="BX255" s="24">
        <f t="shared" si="71"/>
        <v>0</v>
      </c>
      <c r="BY255" s="25"/>
      <c r="BZ255" s="58">
        <f t="shared" si="73"/>
        <v>0</v>
      </c>
      <c r="CA255" s="25">
        <f t="shared" si="72"/>
        <v>0</v>
      </c>
    </row>
    <row r="256" spans="1:79" ht="26.4" x14ac:dyDescent="0.25">
      <c r="A256" s="3" t="s">
        <v>6853</v>
      </c>
      <c r="B256" s="30" t="s">
        <v>2753</v>
      </c>
      <c r="C256" s="5" t="s">
        <v>3132</v>
      </c>
      <c r="D256" s="36">
        <v>2400</v>
      </c>
      <c r="E256" s="37" t="s">
        <v>3133</v>
      </c>
      <c r="F256" s="38">
        <v>7415458</v>
      </c>
      <c r="G256" s="25">
        <v>53</v>
      </c>
      <c r="H256" s="26">
        <f t="shared" si="53"/>
        <v>2.2083333333333333E-2</v>
      </c>
      <c r="BE256" s="31"/>
      <c r="BF256" s="32">
        <v>1</v>
      </c>
      <c r="BG256" s="31"/>
      <c r="BH256" s="31"/>
      <c r="BI256" s="24" t="e">
        <f>BF256*#REF!</f>
        <v>#REF!</v>
      </c>
      <c r="BJ256" s="25"/>
      <c r="BK256" s="26">
        <f t="shared" si="61"/>
        <v>0</v>
      </c>
      <c r="BL256" s="25" t="e">
        <f t="shared" si="62"/>
        <v>#REF!</v>
      </c>
      <c r="BM256" s="32">
        <v>2000</v>
      </c>
      <c r="BN256" s="24" t="e">
        <f t="shared" si="65"/>
        <v>#VALUE!</v>
      </c>
      <c r="BO256" s="25"/>
      <c r="BP256" s="35" t="e">
        <f t="shared" si="66"/>
        <v>#VALUE!</v>
      </c>
      <c r="BQ256" s="25" t="e">
        <f t="shared" si="67"/>
        <v>#VALUE!</v>
      </c>
      <c r="BR256" s="15"/>
      <c r="BS256" s="24" t="e">
        <f t="shared" si="68"/>
        <v>#VALUE!</v>
      </c>
      <c r="BT256" s="25"/>
      <c r="BU256" s="35" t="e">
        <f t="shared" si="69"/>
        <v>#VALUE!</v>
      </c>
      <c r="BV256" s="25" t="e">
        <f t="shared" si="70"/>
        <v>#VALUE!</v>
      </c>
      <c r="BW256" s="15"/>
      <c r="BX256" s="24">
        <f t="shared" si="71"/>
        <v>0</v>
      </c>
      <c r="BY256" s="25"/>
      <c r="BZ256" s="58">
        <f t="shared" si="73"/>
        <v>0</v>
      </c>
      <c r="CA256" s="25">
        <f t="shared" si="72"/>
        <v>0</v>
      </c>
    </row>
    <row r="257" spans="1:79" ht="26.4" x14ac:dyDescent="0.25">
      <c r="A257" s="3" t="s">
        <v>6854</v>
      </c>
      <c r="B257" s="3" t="s">
        <v>744</v>
      </c>
      <c r="C257" s="5" t="s">
        <v>2814</v>
      </c>
      <c r="D257" s="36">
        <v>2</v>
      </c>
      <c r="E257" s="37" t="s">
        <v>2815</v>
      </c>
      <c r="F257" s="38">
        <v>9396682</v>
      </c>
      <c r="G257" s="25">
        <v>4.82</v>
      </c>
      <c r="H257" s="26">
        <f t="shared" si="53"/>
        <v>2.41</v>
      </c>
      <c r="BE257" s="15"/>
      <c r="BF257" s="3">
        <v>1</v>
      </c>
      <c r="BG257" s="3"/>
      <c r="BH257" s="24">
        <v>57.2</v>
      </c>
      <c r="BI257" s="24" t="e">
        <f>BF257*#REF!</f>
        <v>#REF!</v>
      </c>
      <c r="BJ257" s="25"/>
      <c r="BK257" s="26">
        <f t="shared" si="61"/>
        <v>0</v>
      </c>
      <c r="BL257" s="25" t="e">
        <f t="shared" si="62"/>
        <v>#REF!</v>
      </c>
      <c r="BM257" s="24">
        <v>7.8</v>
      </c>
      <c r="BN257" s="24" t="e">
        <f t="shared" si="65"/>
        <v>#VALUE!</v>
      </c>
      <c r="BO257" s="25"/>
      <c r="BP257" s="35" t="e">
        <f t="shared" si="66"/>
        <v>#VALUE!</v>
      </c>
      <c r="BQ257" s="25" t="e">
        <f t="shared" si="67"/>
        <v>#VALUE!</v>
      </c>
      <c r="BR257" s="24">
        <v>13</v>
      </c>
      <c r="BS257" s="24" t="e">
        <f t="shared" si="68"/>
        <v>#VALUE!</v>
      </c>
      <c r="BT257" s="25"/>
      <c r="BU257" s="35" t="e">
        <f t="shared" si="69"/>
        <v>#VALUE!</v>
      </c>
      <c r="BV257" s="25" t="e">
        <f t="shared" si="70"/>
        <v>#VALUE!</v>
      </c>
      <c r="BW257" s="23">
        <v>0</v>
      </c>
      <c r="BX257" s="24">
        <f t="shared" si="71"/>
        <v>0</v>
      </c>
      <c r="BY257" s="25"/>
      <c r="BZ257" s="58">
        <f t="shared" si="73"/>
        <v>0</v>
      </c>
      <c r="CA257" s="25">
        <f t="shared" si="72"/>
        <v>0</v>
      </c>
    </row>
    <row r="258" spans="1:79" ht="26.4" x14ac:dyDescent="0.25">
      <c r="A258" s="3" t="s">
        <v>6855</v>
      </c>
      <c r="B258" s="3" t="s">
        <v>1427</v>
      </c>
      <c r="C258" s="5" t="s">
        <v>2812</v>
      </c>
      <c r="D258" s="36">
        <v>2</v>
      </c>
      <c r="E258" s="37" t="s">
        <v>2813</v>
      </c>
      <c r="F258" s="38">
        <v>8974032</v>
      </c>
      <c r="G258" s="25">
        <v>3.64</v>
      </c>
      <c r="H258" s="26">
        <f t="shared" si="53"/>
        <v>1.82</v>
      </c>
      <c r="BE258" s="39" t="s">
        <v>3684</v>
      </c>
      <c r="BF258" s="39">
        <v>2000</v>
      </c>
      <c r="BG258" s="39" t="s">
        <v>3599</v>
      </c>
      <c r="BH258" s="24">
        <v>104</v>
      </c>
      <c r="BI258" s="24" t="e">
        <f>BF258*#REF!</f>
        <v>#REF!</v>
      </c>
      <c r="BJ258" s="25"/>
      <c r="BK258" s="26">
        <f t="shared" si="61"/>
        <v>0</v>
      </c>
      <c r="BL258" s="25" t="e">
        <f t="shared" si="62"/>
        <v>#REF!</v>
      </c>
      <c r="BM258" s="24">
        <v>184.6</v>
      </c>
      <c r="BN258" s="24" t="e">
        <f t="shared" si="65"/>
        <v>#VALUE!</v>
      </c>
      <c r="BO258" s="25"/>
      <c r="BP258" s="35" t="e">
        <f t="shared" si="66"/>
        <v>#VALUE!</v>
      </c>
      <c r="BQ258" s="25" t="e">
        <f t="shared" si="67"/>
        <v>#VALUE!</v>
      </c>
      <c r="BR258" s="24">
        <v>39</v>
      </c>
      <c r="BS258" s="24" t="e">
        <f t="shared" si="68"/>
        <v>#VALUE!</v>
      </c>
      <c r="BT258" s="25"/>
      <c r="BU258" s="35" t="e">
        <f t="shared" si="69"/>
        <v>#VALUE!</v>
      </c>
      <c r="BV258" s="25" t="e">
        <f t="shared" si="70"/>
        <v>#VALUE!</v>
      </c>
      <c r="BW258" s="24">
        <v>5.2</v>
      </c>
      <c r="BX258" s="24">
        <f t="shared" si="71"/>
        <v>10.4</v>
      </c>
      <c r="BY258" s="40">
        <v>8.234375</v>
      </c>
      <c r="BZ258" s="58">
        <f t="shared" si="73"/>
        <v>4.1171875000000002E-3</v>
      </c>
      <c r="CA258" s="25">
        <f t="shared" si="72"/>
        <v>4.2818750000000003E-2</v>
      </c>
    </row>
    <row r="259" spans="1:79" ht="39.6" x14ac:dyDescent="0.25">
      <c r="A259" s="3" t="s">
        <v>6856</v>
      </c>
      <c r="B259" s="30" t="s">
        <v>2758</v>
      </c>
      <c r="C259" s="5" t="s">
        <v>3191</v>
      </c>
      <c r="D259" s="36">
        <v>1000</v>
      </c>
      <c r="E259" s="37" t="s">
        <v>3192</v>
      </c>
      <c r="F259" s="38">
        <v>0</v>
      </c>
      <c r="G259" s="25">
        <v>18.91</v>
      </c>
      <c r="H259" s="26">
        <f t="shared" si="53"/>
        <v>1.891E-2</v>
      </c>
      <c r="BE259" s="39" t="s">
        <v>3685</v>
      </c>
      <c r="BF259" s="39">
        <v>12</v>
      </c>
      <c r="BG259" s="39" t="s">
        <v>3686</v>
      </c>
      <c r="BH259" s="24">
        <v>85.800000000000011</v>
      </c>
      <c r="BI259" s="24" t="e">
        <f>BF259*#REF!</f>
        <v>#REF!</v>
      </c>
      <c r="BJ259" s="25"/>
      <c r="BK259" s="26">
        <f t="shared" si="61"/>
        <v>0</v>
      </c>
      <c r="BL259" s="25" t="e">
        <f t="shared" si="62"/>
        <v>#REF!</v>
      </c>
      <c r="BM259" s="24">
        <v>52</v>
      </c>
      <c r="BN259" s="24" t="e">
        <f t="shared" si="65"/>
        <v>#VALUE!</v>
      </c>
      <c r="BO259" s="25"/>
      <c r="BP259" s="35" t="e">
        <f t="shared" si="66"/>
        <v>#VALUE!</v>
      </c>
      <c r="BQ259" s="25" t="e">
        <f t="shared" si="67"/>
        <v>#VALUE!</v>
      </c>
      <c r="BR259" s="24">
        <v>158.6</v>
      </c>
      <c r="BS259" s="24" t="e">
        <f t="shared" si="68"/>
        <v>#VALUE!</v>
      </c>
      <c r="BT259" s="25"/>
      <c r="BU259" s="35" t="e">
        <f t="shared" si="69"/>
        <v>#VALUE!</v>
      </c>
      <c r="BV259" s="25" t="e">
        <f t="shared" si="70"/>
        <v>#VALUE!</v>
      </c>
      <c r="BW259" s="24">
        <v>18.2</v>
      </c>
      <c r="BX259" s="24">
        <f t="shared" si="71"/>
        <v>18200</v>
      </c>
      <c r="BY259" s="40">
        <v>26.998125000000002</v>
      </c>
      <c r="BZ259" s="58">
        <f t="shared" si="73"/>
        <v>2.2498437500000001</v>
      </c>
      <c r="CA259" s="25">
        <f t="shared" si="72"/>
        <v>40947.15625</v>
      </c>
    </row>
    <row r="260" spans="1:79" ht="26.4" x14ac:dyDescent="0.25">
      <c r="A260" s="3" t="s">
        <v>6857</v>
      </c>
      <c r="B260" s="30" t="s">
        <v>2754</v>
      </c>
      <c r="C260" s="5" t="s">
        <v>3106</v>
      </c>
      <c r="D260" s="36">
        <v>1000</v>
      </c>
      <c r="E260" s="37" t="s">
        <v>2773</v>
      </c>
      <c r="F260" s="38">
        <v>8523930</v>
      </c>
      <c r="G260" s="25">
        <v>15.91</v>
      </c>
      <c r="H260" s="26">
        <f t="shared" ref="H260:H323" si="74">G260/D260</f>
        <v>1.5910000000000001E-2</v>
      </c>
      <c r="BE260" s="15"/>
      <c r="BF260" s="3">
        <v>1</v>
      </c>
      <c r="BG260" s="3"/>
      <c r="BH260" s="24">
        <v>44.2</v>
      </c>
      <c r="BI260" s="24" t="e">
        <f>BF260*#REF!</f>
        <v>#REF!</v>
      </c>
      <c r="BJ260" s="25"/>
      <c r="BK260" s="26">
        <f t="shared" si="61"/>
        <v>0</v>
      </c>
      <c r="BL260" s="25" t="e">
        <f t="shared" si="62"/>
        <v>#REF!</v>
      </c>
      <c r="BM260" s="24">
        <v>28.6</v>
      </c>
      <c r="BN260" s="24" t="e">
        <f t="shared" si="65"/>
        <v>#VALUE!</v>
      </c>
      <c r="BO260" s="25"/>
      <c r="BP260" s="35" t="e">
        <f t="shared" si="66"/>
        <v>#VALUE!</v>
      </c>
      <c r="BQ260" s="25" t="e">
        <f t="shared" si="67"/>
        <v>#VALUE!</v>
      </c>
      <c r="BR260" s="24">
        <v>7.8000000000000007</v>
      </c>
      <c r="BS260" s="24" t="e">
        <f t="shared" si="68"/>
        <v>#VALUE!</v>
      </c>
      <c r="BT260" s="25"/>
      <c r="BU260" s="35" t="e">
        <f t="shared" si="69"/>
        <v>#VALUE!</v>
      </c>
      <c r="BV260" s="25" t="e">
        <f t="shared" si="70"/>
        <v>#VALUE!</v>
      </c>
      <c r="BW260" s="23">
        <v>0</v>
      </c>
      <c r="BX260" s="24">
        <f t="shared" si="71"/>
        <v>0</v>
      </c>
      <c r="BY260" s="25"/>
      <c r="BZ260" s="58">
        <f t="shared" si="73"/>
        <v>0</v>
      </c>
      <c r="CA260" s="25">
        <f t="shared" si="72"/>
        <v>0</v>
      </c>
    </row>
    <row r="261" spans="1:79" ht="39.6" x14ac:dyDescent="0.25">
      <c r="A261" s="3" t="s">
        <v>6858</v>
      </c>
      <c r="B261" s="30" t="s">
        <v>2755</v>
      </c>
      <c r="C261" s="5" t="s">
        <v>3107</v>
      </c>
      <c r="D261" s="36">
        <v>1000</v>
      </c>
      <c r="E261" s="37" t="s">
        <v>2773</v>
      </c>
      <c r="F261" s="38">
        <v>8523931</v>
      </c>
      <c r="G261" s="25">
        <v>15.78</v>
      </c>
      <c r="H261" s="26">
        <f t="shared" si="74"/>
        <v>1.5779999999999999E-2</v>
      </c>
      <c r="BE261" s="39" t="s">
        <v>3687</v>
      </c>
      <c r="BF261" s="39">
        <f>10*250</f>
        <v>2500</v>
      </c>
      <c r="BG261" s="39" t="s">
        <v>3688</v>
      </c>
      <c r="BH261" s="24">
        <v>174.2</v>
      </c>
      <c r="BI261" s="24" t="e">
        <f>BF261*#REF!</f>
        <v>#REF!</v>
      </c>
      <c r="BJ261" s="25"/>
      <c r="BK261" s="26">
        <f t="shared" si="61"/>
        <v>0</v>
      </c>
      <c r="BL261" s="25" t="e">
        <f t="shared" si="62"/>
        <v>#REF!</v>
      </c>
      <c r="BM261" s="24">
        <v>181.99999999999997</v>
      </c>
      <c r="BN261" s="24" t="e">
        <f t="shared" si="65"/>
        <v>#VALUE!</v>
      </c>
      <c r="BO261" s="25"/>
      <c r="BP261" s="35" t="e">
        <f t="shared" si="66"/>
        <v>#VALUE!</v>
      </c>
      <c r="BQ261" s="25" t="e">
        <f t="shared" si="67"/>
        <v>#VALUE!</v>
      </c>
      <c r="BR261" s="24">
        <v>127.39999999999999</v>
      </c>
      <c r="BS261" s="24" t="e">
        <f t="shared" si="68"/>
        <v>#VALUE!</v>
      </c>
      <c r="BT261" s="25"/>
      <c r="BU261" s="35" t="e">
        <f t="shared" si="69"/>
        <v>#VALUE!</v>
      </c>
      <c r="BV261" s="25" t="e">
        <f t="shared" si="70"/>
        <v>#VALUE!</v>
      </c>
      <c r="BW261" s="24">
        <v>15.6</v>
      </c>
      <c r="BX261" s="24">
        <f t="shared" si="71"/>
        <v>15600</v>
      </c>
      <c r="BY261" s="40">
        <v>36.5075</v>
      </c>
      <c r="BZ261" s="58">
        <f t="shared" si="73"/>
        <v>1.4603E-2</v>
      </c>
      <c r="CA261" s="25">
        <f t="shared" si="72"/>
        <v>227.80679999999998</v>
      </c>
    </row>
    <row r="262" spans="1:79" ht="26.4" x14ac:dyDescent="0.25">
      <c r="A262" s="3" t="s">
        <v>6859</v>
      </c>
      <c r="B262" s="30" t="s">
        <v>2756</v>
      </c>
      <c r="C262" s="5" t="s">
        <v>3105</v>
      </c>
      <c r="D262" s="36">
        <v>1000</v>
      </c>
      <c r="E262" s="37" t="s">
        <v>3024</v>
      </c>
      <c r="F262" s="38">
        <v>8523648</v>
      </c>
      <c r="G262" s="25">
        <v>7.42</v>
      </c>
      <c r="H262" s="26">
        <f t="shared" si="74"/>
        <v>7.4199999999999995E-3</v>
      </c>
      <c r="BE262" s="39" t="s">
        <v>3689</v>
      </c>
      <c r="BF262" s="39">
        <f>12*200</f>
        <v>2400</v>
      </c>
      <c r="BG262" s="39" t="s">
        <v>3583</v>
      </c>
      <c r="BH262" s="24">
        <v>753.99999999999989</v>
      </c>
      <c r="BI262" s="24" t="e">
        <f>BF262*#REF!</f>
        <v>#REF!</v>
      </c>
      <c r="BJ262" s="25"/>
      <c r="BK262" s="26">
        <f t="shared" si="61"/>
        <v>0</v>
      </c>
      <c r="BL262" s="25" t="e">
        <f t="shared" si="62"/>
        <v>#REF!</v>
      </c>
      <c r="BM262" s="24">
        <v>694.2</v>
      </c>
      <c r="BN262" s="24" t="e">
        <f t="shared" si="65"/>
        <v>#VALUE!</v>
      </c>
      <c r="BO262" s="25"/>
      <c r="BP262" s="35" t="e">
        <f t="shared" si="66"/>
        <v>#VALUE!</v>
      </c>
      <c r="BQ262" s="25" t="e">
        <f t="shared" si="67"/>
        <v>#VALUE!</v>
      </c>
      <c r="BR262" s="24">
        <v>473.2000000000001</v>
      </c>
      <c r="BS262" s="24" t="e">
        <f t="shared" si="68"/>
        <v>#VALUE!</v>
      </c>
      <c r="BT262" s="25"/>
      <c r="BU262" s="35" t="e">
        <f t="shared" si="69"/>
        <v>#VALUE!</v>
      </c>
      <c r="BV262" s="25" t="e">
        <f t="shared" si="70"/>
        <v>#VALUE!</v>
      </c>
      <c r="BW262" s="24">
        <v>18.200000000000003</v>
      </c>
      <c r="BX262" s="24">
        <f t="shared" si="71"/>
        <v>18200.000000000004</v>
      </c>
      <c r="BY262" s="40">
        <v>21.316307999999999</v>
      </c>
      <c r="BZ262" s="58">
        <f t="shared" si="73"/>
        <v>8.8817949999999996E-3</v>
      </c>
      <c r="CA262" s="25">
        <f t="shared" si="72"/>
        <v>161.64866900000001</v>
      </c>
    </row>
    <row r="263" spans="1:79" ht="26.4" x14ac:dyDescent="0.25">
      <c r="A263" s="3" t="s">
        <v>6860</v>
      </c>
      <c r="B263" s="3" t="s">
        <v>669</v>
      </c>
      <c r="C263" s="5" t="s">
        <v>2808</v>
      </c>
      <c r="D263" s="36">
        <v>500</v>
      </c>
      <c r="E263" s="37" t="s">
        <v>2786</v>
      </c>
      <c r="F263" s="38">
        <v>4640563</v>
      </c>
      <c r="G263" s="25">
        <v>7.74</v>
      </c>
      <c r="H263" s="26">
        <f t="shared" si="74"/>
        <v>1.5480000000000001E-2</v>
      </c>
      <c r="BE263" s="39" t="s">
        <v>3690</v>
      </c>
      <c r="BF263" s="39">
        <f>12*200</f>
        <v>2400</v>
      </c>
      <c r="BG263" s="39" t="s">
        <v>3583</v>
      </c>
      <c r="BH263" s="24">
        <v>350.99999999999994</v>
      </c>
      <c r="BI263" s="24" t="e">
        <f>BF263*#REF!</f>
        <v>#REF!</v>
      </c>
      <c r="BJ263" s="25"/>
      <c r="BK263" s="26">
        <f t="shared" ref="BK263:BK270" si="75">BJ263/BF263</f>
        <v>0</v>
      </c>
      <c r="BL263" s="25" t="e">
        <f t="shared" ref="BL263:BL270" si="76">BK263*BI263</f>
        <v>#REF!</v>
      </c>
      <c r="BM263" s="24">
        <v>662.99999999999989</v>
      </c>
      <c r="BN263" s="24" t="e">
        <f t="shared" ref="BN263:BN270" si="77">$E263*BM263</f>
        <v>#VALUE!</v>
      </c>
      <c r="BO263" s="25"/>
      <c r="BP263" s="35" t="e">
        <f t="shared" ref="BP263:BP270" si="78">BO263/$E263</f>
        <v>#VALUE!</v>
      </c>
      <c r="BQ263" s="25" t="e">
        <f t="shared" si="67"/>
        <v>#VALUE!</v>
      </c>
      <c r="BR263" s="24">
        <v>270.39999999999992</v>
      </c>
      <c r="BS263" s="24" t="e">
        <f t="shared" si="68"/>
        <v>#VALUE!</v>
      </c>
      <c r="BT263" s="25"/>
      <c r="BU263" s="35" t="e">
        <f t="shared" si="69"/>
        <v>#VALUE!</v>
      </c>
      <c r="BV263" s="25" t="e">
        <f t="shared" si="70"/>
        <v>#VALUE!</v>
      </c>
      <c r="BW263" s="24">
        <v>85.8</v>
      </c>
      <c r="BX263" s="24">
        <f t="shared" si="71"/>
        <v>42900</v>
      </c>
      <c r="BY263" s="40">
        <v>39.319800000000001</v>
      </c>
      <c r="BZ263" s="58">
        <f t="shared" si="73"/>
        <v>1.6383250000000002E-2</v>
      </c>
      <c r="CA263" s="25">
        <f t="shared" si="72"/>
        <v>702.84142500000007</v>
      </c>
    </row>
    <row r="264" spans="1:79" ht="26.4" x14ac:dyDescent="0.25">
      <c r="A264" s="3" t="s">
        <v>6861</v>
      </c>
      <c r="B264" s="3" t="s">
        <v>2700</v>
      </c>
      <c r="C264" s="5" t="s">
        <v>2832</v>
      </c>
      <c r="D264" s="36">
        <v>8</v>
      </c>
      <c r="E264" s="37" t="s">
        <v>2833</v>
      </c>
      <c r="F264" s="38">
        <v>5471230</v>
      </c>
      <c r="G264" s="25">
        <v>39.96</v>
      </c>
      <c r="H264" s="26">
        <f t="shared" si="74"/>
        <v>4.9950000000000001</v>
      </c>
      <c r="BE264" s="39" t="s">
        <v>3691</v>
      </c>
      <c r="BF264" s="39">
        <f>12*200</f>
        <v>2400</v>
      </c>
      <c r="BG264" s="39" t="s">
        <v>3583</v>
      </c>
      <c r="BH264" s="24">
        <v>574.60000000000014</v>
      </c>
      <c r="BI264" s="24" t="e">
        <f>BF264*#REF!</f>
        <v>#REF!</v>
      </c>
      <c r="BJ264" s="25"/>
      <c r="BK264" s="26">
        <f t="shared" si="75"/>
        <v>0</v>
      </c>
      <c r="BL264" s="25" t="e">
        <f t="shared" si="76"/>
        <v>#REF!</v>
      </c>
      <c r="BM264" s="24">
        <v>465.39999999999986</v>
      </c>
      <c r="BN264" s="24" t="e">
        <f t="shared" si="77"/>
        <v>#VALUE!</v>
      </c>
      <c r="BO264" s="25"/>
      <c r="BP264" s="35" t="e">
        <f t="shared" si="78"/>
        <v>#VALUE!</v>
      </c>
      <c r="BQ264" s="25" t="e">
        <f t="shared" si="67"/>
        <v>#VALUE!</v>
      </c>
      <c r="BR264" s="24">
        <v>262.60000000000002</v>
      </c>
      <c r="BS264" s="24" t="e">
        <f t="shared" si="68"/>
        <v>#VALUE!</v>
      </c>
      <c r="BT264" s="25"/>
      <c r="BU264" s="35" t="e">
        <f t="shared" si="69"/>
        <v>#VALUE!</v>
      </c>
      <c r="BV264" s="25" t="e">
        <f t="shared" si="70"/>
        <v>#VALUE!</v>
      </c>
      <c r="BW264" s="24">
        <v>91</v>
      </c>
      <c r="BX264" s="24">
        <f t="shared" si="71"/>
        <v>728</v>
      </c>
      <c r="BY264" s="40">
        <v>39.319800000000001</v>
      </c>
      <c r="BZ264" s="58">
        <f t="shared" si="73"/>
        <v>1.6383250000000002E-2</v>
      </c>
      <c r="CA264" s="25">
        <f t="shared" si="72"/>
        <v>11.927006000000002</v>
      </c>
    </row>
    <row r="265" spans="1:79" ht="26.4" x14ac:dyDescent="0.25">
      <c r="A265" s="3" t="s">
        <v>6862</v>
      </c>
      <c r="B265" s="3" t="s">
        <v>1428</v>
      </c>
      <c r="C265" s="5" t="s">
        <v>3176</v>
      </c>
      <c r="D265" s="36">
        <v>5000</v>
      </c>
      <c r="E265" s="37" t="s">
        <v>3177</v>
      </c>
      <c r="F265" s="38">
        <v>7385552</v>
      </c>
      <c r="G265" s="25">
        <v>63.03</v>
      </c>
      <c r="H265" s="26">
        <f t="shared" si="74"/>
        <v>1.2606000000000001E-2</v>
      </c>
      <c r="BE265" s="39" t="s">
        <v>3692</v>
      </c>
      <c r="BF265" s="39">
        <v>6</v>
      </c>
      <c r="BG265" s="39" t="s">
        <v>3693</v>
      </c>
      <c r="BH265" s="24">
        <v>137.79999999999998</v>
      </c>
      <c r="BI265" s="24" t="e">
        <f>BF265*#REF!</f>
        <v>#REF!</v>
      </c>
      <c r="BJ265" s="25"/>
      <c r="BK265" s="26">
        <f t="shared" si="75"/>
        <v>0</v>
      </c>
      <c r="BL265" s="25" t="e">
        <f t="shared" si="76"/>
        <v>#REF!</v>
      </c>
      <c r="BM265" s="24">
        <v>31.200000000000003</v>
      </c>
      <c r="BN265" s="24" t="e">
        <f t="shared" si="77"/>
        <v>#VALUE!</v>
      </c>
      <c r="BO265" s="25"/>
      <c r="BP265" s="35" t="e">
        <f t="shared" si="78"/>
        <v>#VALUE!</v>
      </c>
      <c r="BQ265" s="25" t="e">
        <f t="shared" si="67"/>
        <v>#VALUE!</v>
      </c>
      <c r="BR265" s="24">
        <v>122.19999999999999</v>
      </c>
      <c r="BS265" s="24" t="e">
        <f t="shared" si="68"/>
        <v>#VALUE!</v>
      </c>
      <c r="BT265" s="25"/>
      <c r="BU265" s="35" t="e">
        <f t="shared" si="69"/>
        <v>#VALUE!</v>
      </c>
      <c r="BV265" s="25" t="e">
        <f t="shared" si="70"/>
        <v>#VALUE!</v>
      </c>
      <c r="BW265" s="24">
        <v>7.8</v>
      </c>
      <c r="BX265" s="24">
        <f t="shared" si="71"/>
        <v>39000</v>
      </c>
      <c r="BY265" s="40">
        <v>56.739438</v>
      </c>
      <c r="BZ265" s="58">
        <f t="shared" si="73"/>
        <v>9.4565730000000006</v>
      </c>
      <c r="CA265" s="25">
        <f t="shared" si="72"/>
        <v>368806.34700000001</v>
      </c>
    </row>
    <row r="266" spans="1:79" ht="26.4" x14ac:dyDescent="0.25">
      <c r="A266" s="3" t="s">
        <v>6863</v>
      </c>
      <c r="B266" s="3" t="s">
        <v>1429</v>
      </c>
      <c r="C266" s="5" t="s">
        <v>3174</v>
      </c>
      <c r="D266" s="36">
        <v>5000</v>
      </c>
      <c r="E266" s="37" t="s">
        <v>3175</v>
      </c>
      <c r="F266" s="38">
        <v>7659291</v>
      </c>
      <c r="G266" s="25">
        <v>36.17</v>
      </c>
      <c r="H266" s="26">
        <f t="shared" si="74"/>
        <v>7.234E-3</v>
      </c>
      <c r="BE266" s="39" t="s">
        <v>3694</v>
      </c>
      <c r="BF266" s="39">
        <v>1000</v>
      </c>
      <c r="BG266" s="39" t="s">
        <v>3549</v>
      </c>
      <c r="BH266" s="24">
        <v>574.6</v>
      </c>
      <c r="BI266" s="24" t="e">
        <f>BF266*#REF!</f>
        <v>#REF!</v>
      </c>
      <c r="BJ266" s="25"/>
      <c r="BK266" s="26">
        <f t="shared" si="75"/>
        <v>0</v>
      </c>
      <c r="BL266" s="25" t="e">
        <f t="shared" si="76"/>
        <v>#REF!</v>
      </c>
      <c r="BM266" s="24">
        <v>338</v>
      </c>
      <c r="BN266" s="24" t="e">
        <f t="shared" si="77"/>
        <v>#VALUE!</v>
      </c>
      <c r="BO266" s="25"/>
      <c r="BP266" s="35" t="e">
        <f t="shared" si="78"/>
        <v>#VALUE!</v>
      </c>
      <c r="BQ266" s="25" t="e">
        <f t="shared" si="67"/>
        <v>#VALUE!</v>
      </c>
      <c r="BR266" s="24">
        <v>254.8</v>
      </c>
      <c r="BS266" s="24" t="e">
        <f t="shared" si="68"/>
        <v>#VALUE!</v>
      </c>
      <c r="BT266" s="25"/>
      <c r="BU266" s="35" t="e">
        <f t="shared" si="69"/>
        <v>#VALUE!</v>
      </c>
      <c r="BV266" s="25" t="e">
        <f t="shared" si="70"/>
        <v>#VALUE!</v>
      </c>
      <c r="BW266" s="24">
        <v>5.2</v>
      </c>
      <c r="BX266" s="24">
        <f t="shared" si="71"/>
        <v>26000</v>
      </c>
      <c r="BY266" s="40">
        <v>19.016608000000002</v>
      </c>
      <c r="BZ266" s="58">
        <f t="shared" si="73"/>
        <v>1.9016608000000001E-2</v>
      </c>
      <c r="CA266" s="25">
        <f t="shared" si="72"/>
        <v>494.43180800000005</v>
      </c>
    </row>
    <row r="267" spans="1:79" ht="26.4" x14ac:dyDescent="0.25">
      <c r="A267" s="3" t="s">
        <v>6864</v>
      </c>
      <c r="B267" s="3" t="s">
        <v>1430</v>
      </c>
      <c r="C267" s="5" t="s">
        <v>3137</v>
      </c>
      <c r="D267" s="36">
        <v>2400</v>
      </c>
      <c r="E267" s="37" t="s">
        <v>3138</v>
      </c>
      <c r="F267" s="38">
        <v>7655011</v>
      </c>
      <c r="G267" s="25">
        <v>21.35</v>
      </c>
      <c r="H267" s="26">
        <f t="shared" si="74"/>
        <v>8.8958333333333337E-3</v>
      </c>
      <c r="BE267" s="15"/>
      <c r="BF267" s="3">
        <v>1</v>
      </c>
      <c r="BG267" s="3"/>
      <c r="BH267" s="24">
        <v>208</v>
      </c>
      <c r="BI267" s="24" t="e">
        <f>BF267*#REF!</f>
        <v>#REF!</v>
      </c>
      <c r="BJ267" s="25"/>
      <c r="BK267" s="26">
        <f t="shared" si="75"/>
        <v>0</v>
      </c>
      <c r="BL267" s="25" t="e">
        <f t="shared" si="76"/>
        <v>#REF!</v>
      </c>
      <c r="BM267" s="24">
        <v>31.200000000000003</v>
      </c>
      <c r="BN267" s="24" t="e">
        <f t="shared" si="77"/>
        <v>#VALUE!</v>
      </c>
      <c r="BO267" s="25"/>
      <c r="BP267" s="35" t="e">
        <f t="shared" si="78"/>
        <v>#VALUE!</v>
      </c>
      <c r="BQ267" s="25" t="e">
        <f t="shared" si="67"/>
        <v>#VALUE!</v>
      </c>
      <c r="BR267" s="24">
        <v>117.00000000000001</v>
      </c>
      <c r="BS267" s="24" t="e">
        <f t="shared" si="68"/>
        <v>#VALUE!</v>
      </c>
      <c r="BT267" s="25"/>
      <c r="BU267" s="35" t="e">
        <f t="shared" si="69"/>
        <v>#VALUE!</v>
      </c>
      <c r="BV267" s="25" t="e">
        <f t="shared" si="70"/>
        <v>#VALUE!</v>
      </c>
      <c r="BW267" s="23">
        <v>0</v>
      </c>
      <c r="BX267" s="24">
        <f t="shared" si="71"/>
        <v>0</v>
      </c>
      <c r="BY267" s="25"/>
      <c r="BZ267" s="58">
        <f t="shared" si="73"/>
        <v>0</v>
      </c>
      <c r="CA267" s="25">
        <f t="shared" si="72"/>
        <v>0</v>
      </c>
    </row>
    <row r="268" spans="1:79" ht="26.4" x14ac:dyDescent="0.25">
      <c r="A268" s="3" t="s">
        <v>6865</v>
      </c>
      <c r="B268" s="3" t="s">
        <v>1431</v>
      </c>
      <c r="C268" s="5" t="s">
        <v>3139</v>
      </c>
      <c r="D268" s="36">
        <v>2400</v>
      </c>
      <c r="E268" s="37" t="s">
        <v>3140</v>
      </c>
      <c r="F268" s="38">
        <v>7000022</v>
      </c>
      <c r="G268" s="25">
        <v>38.86</v>
      </c>
      <c r="H268" s="26">
        <f t="shared" si="74"/>
        <v>1.6191666666666667E-2</v>
      </c>
      <c r="BE268" s="41" t="s">
        <v>3695</v>
      </c>
      <c r="BF268" s="39">
        <v>1000</v>
      </c>
      <c r="BG268" s="39" t="s">
        <v>3549</v>
      </c>
      <c r="BH268" s="23">
        <v>0</v>
      </c>
      <c r="BI268" s="24" t="e">
        <f>BF268*#REF!</f>
        <v>#REF!</v>
      </c>
      <c r="BJ268" s="25"/>
      <c r="BK268" s="26">
        <f t="shared" si="75"/>
        <v>0</v>
      </c>
      <c r="BL268" s="25" t="e">
        <f t="shared" si="76"/>
        <v>#REF!</v>
      </c>
      <c r="BM268" s="23">
        <v>0</v>
      </c>
      <c r="BN268" s="24" t="e">
        <f t="shared" si="77"/>
        <v>#VALUE!</v>
      </c>
      <c r="BO268" s="25"/>
      <c r="BP268" s="35" t="e">
        <f t="shared" si="78"/>
        <v>#VALUE!</v>
      </c>
      <c r="BQ268" s="25" t="e">
        <f t="shared" si="67"/>
        <v>#VALUE!</v>
      </c>
      <c r="BR268" s="23">
        <v>0</v>
      </c>
      <c r="BS268" s="24" t="e">
        <f t="shared" si="68"/>
        <v>#VALUE!</v>
      </c>
      <c r="BT268" s="25"/>
      <c r="BU268" s="35" t="e">
        <f t="shared" si="69"/>
        <v>#VALUE!</v>
      </c>
      <c r="BV268" s="25" t="e">
        <f t="shared" si="70"/>
        <v>#VALUE!</v>
      </c>
      <c r="BW268" s="24">
        <v>361.40000000000003</v>
      </c>
      <c r="BX268" s="24">
        <f t="shared" si="71"/>
        <v>867360.00000000012</v>
      </c>
      <c r="BY268" s="40">
        <v>6.6720000000000006</v>
      </c>
      <c r="BZ268" s="58">
        <f t="shared" si="73"/>
        <v>6.6720000000000008E-3</v>
      </c>
      <c r="CA268" s="25">
        <f t="shared" si="72"/>
        <v>5787.0259200000019</v>
      </c>
    </row>
    <row r="269" spans="1:79" ht="26.4" x14ac:dyDescent="0.25">
      <c r="A269" s="3" t="s">
        <v>6866</v>
      </c>
      <c r="B269" s="3" t="s">
        <v>1432</v>
      </c>
      <c r="C269" s="5" t="s">
        <v>2838</v>
      </c>
      <c r="D269" s="36">
        <v>12</v>
      </c>
      <c r="E269" s="37" t="s">
        <v>2839</v>
      </c>
      <c r="F269" s="38">
        <v>5663011</v>
      </c>
      <c r="G269" s="25">
        <v>3.58</v>
      </c>
      <c r="H269" s="26">
        <f t="shared" si="74"/>
        <v>0.29833333333333334</v>
      </c>
      <c r="BE269" s="15"/>
      <c r="BF269" s="3">
        <v>1</v>
      </c>
      <c r="BG269" s="3"/>
      <c r="BH269" s="24">
        <v>3881.7999999999997</v>
      </c>
      <c r="BI269" s="24" t="e">
        <f>BF269*#REF!</f>
        <v>#REF!</v>
      </c>
      <c r="BJ269" s="25"/>
      <c r="BK269" s="26">
        <f t="shared" si="75"/>
        <v>0</v>
      </c>
      <c r="BL269" s="25" t="e">
        <f t="shared" si="76"/>
        <v>#REF!</v>
      </c>
      <c r="BM269" s="24">
        <v>2043.6000000000001</v>
      </c>
      <c r="BN269" s="24" t="e">
        <f t="shared" si="77"/>
        <v>#VALUE!</v>
      </c>
      <c r="BO269" s="25"/>
      <c r="BP269" s="35" t="e">
        <f t="shared" si="78"/>
        <v>#VALUE!</v>
      </c>
      <c r="BQ269" s="25" t="e">
        <f t="shared" si="67"/>
        <v>#VALUE!</v>
      </c>
      <c r="BR269" s="24">
        <v>1494.9999999999995</v>
      </c>
      <c r="BS269" s="24" t="e">
        <f t="shared" si="68"/>
        <v>#VALUE!</v>
      </c>
      <c r="BT269" s="25"/>
      <c r="BU269" s="35" t="e">
        <f t="shared" si="69"/>
        <v>#VALUE!</v>
      </c>
      <c r="BV269" s="25" t="e">
        <f t="shared" si="70"/>
        <v>#VALUE!</v>
      </c>
      <c r="BW269" s="23">
        <v>0</v>
      </c>
      <c r="BX269" s="24">
        <f t="shared" si="71"/>
        <v>0</v>
      </c>
      <c r="BY269" s="25"/>
      <c r="BZ269" s="58">
        <f t="shared" si="73"/>
        <v>0</v>
      </c>
      <c r="CA269" s="25">
        <f t="shared" si="72"/>
        <v>0</v>
      </c>
    </row>
    <row r="270" spans="1:79" ht="26.4" x14ac:dyDescent="0.25">
      <c r="A270" s="3" t="s">
        <v>6867</v>
      </c>
      <c r="B270" s="3" t="s">
        <v>1433</v>
      </c>
      <c r="C270" s="5" t="s">
        <v>3102</v>
      </c>
      <c r="D270" s="36">
        <v>1000</v>
      </c>
      <c r="E270" s="37" t="s">
        <v>3021</v>
      </c>
      <c r="F270" s="38">
        <v>8523504</v>
      </c>
      <c r="G270" s="25">
        <v>14.16</v>
      </c>
      <c r="H270" s="26">
        <f t="shared" si="74"/>
        <v>1.4160000000000001E-2</v>
      </c>
      <c r="BE270" s="41" t="s">
        <v>3618</v>
      </c>
      <c r="BF270" s="39">
        <v>960</v>
      </c>
      <c r="BG270" s="39" t="s">
        <v>3591</v>
      </c>
      <c r="BH270" s="23">
        <v>0</v>
      </c>
      <c r="BI270" s="24" t="e">
        <f>BF270*#REF!</f>
        <v>#REF!</v>
      </c>
      <c r="BJ270" s="25"/>
      <c r="BK270" s="26">
        <f t="shared" si="75"/>
        <v>0</v>
      </c>
      <c r="BL270" s="25" t="e">
        <f t="shared" si="76"/>
        <v>#REF!</v>
      </c>
      <c r="BM270" s="24">
        <v>41.6</v>
      </c>
      <c r="BN270" s="24" t="e">
        <f t="shared" si="77"/>
        <v>#VALUE!</v>
      </c>
      <c r="BO270" s="25"/>
      <c r="BP270" s="35" t="e">
        <f t="shared" si="78"/>
        <v>#VALUE!</v>
      </c>
      <c r="BQ270" s="25" t="e">
        <f t="shared" si="67"/>
        <v>#VALUE!</v>
      </c>
      <c r="BR270" s="24">
        <v>262.59999999999997</v>
      </c>
      <c r="BS270" s="24" t="e">
        <f t="shared" si="68"/>
        <v>#VALUE!</v>
      </c>
      <c r="BT270" s="25"/>
      <c r="BU270" s="35" t="e">
        <f t="shared" si="69"/>
        <v>#VALUE!</v>
      </c>
      <c r="BV270" s="25" t="e">
        <f t="shared" si="70"/>
        <v>#VALUE!</v>
      </c>
      <c r="BW270" s="24">
        <v>109.20000000000002</v>
      </c>
      <c r="BX270" s="24">
        <f t="shared" si="71"/>
        <v>109200.00000000001</v>
      </c>
      <c r="BY270" s="40">
        <v>24.205000000000002</v>
      </c>
      <c r="BZ270" s="58">
        <f t="shared" si="73"/>
        <v>2.5213541666666669E-2</v>
      </c>
      <c r="CA270" s="25">
        <f t="shared" si="72"/>
        <v>2753.3187500000008</v>
      </c>
    </row>
    <row r="271" spans="1:79" ht="26.4" x14ac:dyDescent="0.25">
      <c r="A271" s="3" t="s">
        <v>6868</v>
      </c>
      <c r="B271" s="3" t="s">
        <v>771</v>
      </c>
      <c r="C271" s="5" t="s">
        <v>3104</v>
      </c>
      <c r="D271" s="36">
        <v>1000</v>
      </c>
      <c r="E271" s="37" t="s">
        <v>3021</v>
      </c>
      <c r="F271" s="38">
        <v>8523742</v>
      </c>
      <c r="G271" s="25">
        <v>7.35</v>
      </c>
      <c r="H271" s="26">
        <f t="shared" si="74"/>
        <v>7.3499999999999998E-3</v>
      </c>
      <c r="BE271" s="41" t="s">
        <v>3695</v>
      </c>
      <c r="BF271" s="39">
        <v>1000</v>
      </c>
      <c r="BG271" s="39" t="s">
        <v>3549</v>
      </c>
      <c r="BH271" s="24">
        <v>361.40000000000003</v>
      </c>
      <c r="BI271" s="24">
        <v>361400.00000000006</v>
      </c>
      <c r="BJ271" s="25">
        <v>6.4</v>
      </c>
      <c r="BK271" s="35">
        <v>6.4000000000000003E-3</v>
      </c>
      <c r="BL271" s="25">
        <v>2312.9600000000005</v>
      </c>
      <c r="BM271" s="47" t="s">
        <v>3632</v>
      </c>
      <c r="BN271" s="48">
        <v>6.4</v>
      </c>
      <c r="BO271" s="49"/>
      <c r="BP271" s="49" t="s">
        <v>3633</v>
      </c>
      <c r="BQ271" s="25" t="e">
        <f t="shared" si="67"/>
        <v>#VALUE!</v>
      </c>
      <c r="BR271" s="24">
        <v>80.599999999999994</v>
      </c>
      <c r="BS271" s="24" t="e">
        <f t="shared" si="68"/>
        <v>#VALUE!</v>
      </c>
      <c r="BT271" s="25"/>
      <c r="BU271" s="35" t="e">
        <f t="shared" si="69"/>
        <v>#VALUE!</v>
      </c>
      <c r="BV271" s="25" t="e">
        <f t="shared" si="70"/>
        <v>#VALUE!</v>
      </c>
      <c r="BW271" s="24">
        <v>18.2</v>
      </c>
      <c r="BX271" s="24">
        <f t="shared" si="71"/>
        <v>18200</v>
      </c>
      <c r="BY271" s="40">
        <v>6.6720000000000006</v>
      </c>
      <c r="BZ271" s="58">
        <f t="shared" si="73"/>
        <v>6.6720000000000008E-3</v>
      </c>
      <c r="CA271" s="25">
        <f t="shared" si="72"/>
        <v>121.43040000000002</v>
      </c>
    </row>
    <row r="272" spans="1:79" ht="26.4" x14ac:dyDescent="0.25">
      <c r="A272" s="3" t="s">
        <v>6869</v>
      </c>
      <c r="B272" s="3" t="s">
        <v>1434</v>
      </c>
      <c r="C272" s="5" t="s">
        <v>3090</v>
      </c>
      <c r="D272" s="36">
        <v>1000</v>
      </c>
      <c r="E272" s="37" t="s">
        <v>3021</v>
      </c>
      <c r="F272" s="38">
        <v>8915412</v>
      </c>
      <c r="G272" s="25">
        <v>7.29</v>
      </c>
      <c r="H272" s="26">
        <f t="shared" si="74"/>
        <v>7.2899999999999996E-3</v>
      </c>
      <c r="BE272" s="31"/>
      <c r="BF272" s="32">
        <v>1</v>
      </c>
      <c r="BG272" s="31"/>
      <c r="BH272" s="31"/>
      <c r="BI272" s="24" t="e">
        <f>BF272*#REF!</f>
        <v>#REF!</v>
      </c>
      <c r="BJ272" s="25"/>
      <c r="BK272" s="26">
        <f t="shared" ref="BK272:BK304" si="79">BJ272/BF272</f>
        <v>0</v>
      </c>
      <c r="BL272" s="25" t="e">
        <f t="shared" ref="BL272:BL309" si="80">BK272*BI272</f>
        <v>#REF!</v>
      </c>
      <c r="BM272" s="32">
        <v>4000</v>
      </c>
      <c r="BN272" s="24" t="e">
        <f t="shared" ref="BN272:BN287" si="81">$E272*BM272</f>
        <v>#VALUE!</v>
      </c>
      <c r="BO272" s="25"/>
      <c r="BP272" s="35" t="e">
        <f t="shared" ref="BP272:BP287" si="82">BO272/$E272</f>
        <v>#VALUE!</v>
      </c>
      <c r="BQ272" s="25" t="e">
        <f t="shared" si="67"/>
        <v>#VALUE!</v>
      </c>
      <c r="BR272" s="15"/>
      <c r="BS272" s="24" t="e">
        <f t="shared" si="68"/>
        <v>#VALUE!</v>
      </c>
      <c r="BT272" s="25"/>
      <c r="BU272" s="35" t="e">
        <f t="shared" si="69"/>
        <v>#VALUE!</v>
      </c>
      <c r="BV272" s="25" t="e">
        <f t="shared" si="70"/>
        <v>#VALUE!</v>
      </c>
      <c r="BW272" s="15"/>
      <c r="BX272" s="24">
        <f t="shared" si="71"/>
        <v>0</v>
      </c>
      <c r="BY272" s="25"/>
      <c r="BZ272" s="58">
        <f t="shared" si="73"/>
        <v>0</v>
      </c>
      <c r="CA272" s="25">
        <f t="shared" si="72"/>
        <v>0</v>
      </c>
    </row>
    <row r="273" spans="1:79" ht="26.4" x14ac:dyDescent="0.25">
      <c r="A273" s="3" t="s">
        <v>6870</v>
      </c>
      <c r="B273" s="3" t="s">
        <v>768</v>
      </c>
      <c r="C273" s="5" t="s">
        <v>3012</v>
      </c>
      <c r="D273" s="36">
        <v>960</v>
      </c>
      <c r="E273" s="37" t="s">
        <v>3008</v>
      </c>
      <c r="F273" s="38">
        <v>7777476</v>
      </c>
      <c r="G273" s="25">
        <v>18.260000000000002</v>
      </c>
      <c r="H273" s="26">
        <f t="shared" si="74"/>
        <v>1.9020833333333334E-2</v>
      </c>
      <c r="BE273" s="31"/>
      <c r="BF273" s="32">
        <v>1</v>
      </c>
      <c r="BG273" s="31"/>
      <c r="BH273" s="31"/>
      <c r="BI273" s="24" t="e">
        <f>BF273*#REF!</f>
        <v>#REF!</v>
      </c>
      <c r="BJ273" s="25"/>
      <c r="BK273" s="26">
        <f t="shared" si="79"/>
        <v>0</v>
      </c>
      <c r="BL273" s="25" t="e">
        <f t="shared" si="80"/>
        <v>#REF!</v>
      </c>
      <c r="BM273" s="32">
        <v>4000</v>
      </c>
      <c r="BN273" s="24" t="e">
        <f t="shared" si="81"/>
        <v>#VALUE!</v>
      </c>
      <c r="BO273" s="25"/>
      <c r="BP273" s="35" t="e">
        <f t="shared" si="82"/>
        <v>#VALUE!</v>
      </c>
      <c r="BQ273" s="25" t="e">
        <f t="shared" si="67"/>
        <v>#VALUE!</v>
      </c>
      <c r="BR273" s="15"/>
      <c r="BS273" s="24" t="e">
        <f t="shared" si="68"/>
        <v>#VALUE!</v>
      </c>
      <c r="BT273" s="25"/>
      <c r="BU273" s="35" t="e">
        <f t="shared" si="69"/>
        <v>#VALUE!</v>
      </c>
      <c r="BV273" s="25" t="e">
        <f t="shared" si="70"/>
        <v>#VALUE!</v>
      </c>
      <c r="BW273" s="15"/>
      <c r="BX273" s="24">
        <f t="shared" si="71"/>
        <v>0</v>
      </c>
      <c r="BY273" s="25"/>
      <c r="BZ273" s="58">
        <f t="shared" si="73"/>
        <v>0</v>
      </c>
      <c r="CA273" s="25">
        <f t="shared" si="72"/>
        <v>0</v>
      </c>
    </row>
    <row r="274" spans="1:79" ht="26.4" x14ac:dyDescent="0.25">
      <c r="A274" s="3" t="s">
        <v>6871</v>
      </c>
      <c r="B274" s="3" t="s">
        <v>1435</v>
      </c>
      <c r="C274" s="5" t="s">
        <v>3013</v>
      </c>
      <c r="D274" s="36">
        <v>960</v>
      </c>
      <c r="E274" s="37" t="s">
        <v>3010</v>
      </c>
      <c r="F274" s="38">
        <v>7770006</v>
      </c>
      <c r="G274" s="25">
        <v>24.57</v>
      </c>
      <c r="H274" s="26">
        <f t="shared" si="74"/>
        <v>2.5593750000000002E-2</v>
      </c>
      <c r="BE274" s="15"/>
      <c r="BF274" s="3">
        <v>1</v>
      </c>
      <c r="BG274" s="3"/>
      <c r="BH274" s="24">
        <v>179.39999999999995</v>
      </c>
      <c r="BI274" s="24" t="e">
        <f>BF274*#REF!</f>
        <v>#REF!</v>
      </c>
      <c r="BJ274" s="25"/>
      <c r="BK274" s="26">
        <f t="shared" si="79"/>
        <v>0</v>
      </c>
      <c r="BL274" s="25" t="e">
        <f t="shared" si="80"/>
        <v>#REF!</v>
      </c>
      <c r="BM274" s="24">
        <v>80.599999999999994</v>
      </c>
      <c r="BN274" s="24" t="e">
        <f t="shared" si="81"/>
        <v>#VALUE!</v>
      </c>
      <c r="BO274" s="25"/>
      <c r="BP274" s="35" t="e">
        <f t="shared" si="82"/>
        <v>#VALUE!</v>
      </c>
      <c r="BQ274" s="25" t="e">
        <f t="shared" si="67"/>
        <v>#VALUE!</v>
      </c>
      <c r="BR274" s="24">
        <v>70.2</v>
      </c>
      <c r="BS274" s="24" t="e">
        <f t="shared" si="68"/>
        <v>#VALUE!</v>
      </c>
      <c r="BT274" s="25"/>
      <c r="BU274" s="35" t="e">
        <f t="shared" si="69"/>
        <v>#VALUE!</v>
      </c>
      <c r="BV274" s="25" t="e">
        <f t="shared" si="70"/>
        <v>#VALUE!</v>
      </c>
      <c r="BW274" s="23">
        <v>0</v>
      </c>
      <c r="BX274" s="24">
        <f t="shared" si="71"/>
        <v>0</v>
      </c>
      <c r="BY274" s="25"/>
      <c r="BZ274" s="58">
        <f t="shared" si="73"/>
        <v>0</v>
      </c>
      <c r="CA274" s="25">
        <f t="shared" si="72"/>
        <v>0</v>
      </c>
    </row>
    <row r="275" spans="1:79" ht="26.4" x14ac:dyDescent="0.25">
      <c r="A275" s="3" t="s">
        <v>6872</v>
      </c>
      <c r="B275" s="3" t="s">
        <v>1436</v>
      </c>
      <c r="C275" s="5" t="s">
        <v>3098</v>
      </c>
      <c r="D275" s="36">
        <v>1000</v>
      </c>
      <c r="E275" s="37" t="s">
        <v>3021</v>
      </c>
      <c r="F275" s="38">
        <v>8523643</v>
      </c>
      <c r="G275" s="25">
        <v>7.4</v>
      </c>
      <c r="H275" s="26">
        <f t="shared" si="74"/>
        <v>7.4000000000000003E-3</v>
      </c>
      <c r="BE275" s="15"/>
      <c r="BF275" s="3">
        <v>1</v>
      </c>
      <c r="BG275" s="3"/>
      <c r="BH275" s="23">
        <v>0</v>
      </c>
      <c r="BI275" s="24" t="e">
        <f>BF275*#REF!</f>
        <v>#REF!</v>
      </c>
      <c r="BJ275" s="25"/>
      <c r="BK275" s="26">
        <f t="shared" si="79"/>
        <v>0</v>
      </c>
      <c r="BL275" s="25" t="e">
        <f t="shared" si="80"/>
        <v>#REF!</v>
      </c>
      <c r="BM275" s="24">
        <v>153.4</v>
      </c>
      <c r="BN275" s="24" t="e">
        <f t="shared" si="81"/>
        <v>#VALUE!</v>
      </c>
      <c r="BO275" s="25"/>
      <c r="BP275" s="35" t="e">
        <f t="shared" si="82"/>
        <v>#VALUE!</v>
      </c>
      <c r="BQ275" s="25" t="e">
        <f t="shared" si="67"/>
        <v>#VALUE!</v>
      </c>
      <c r="BR275" s="24">
        <v>44.2</v>
      </c>
      <c r="BS275" s="24" t="e">
        <f t="shared" si="68"/>
        <v>#VALUE!</v>
      </c>
      <c r="BT275" s="25"/>
      <c r="BU275" s="35" t="e">
        <f t="shared" si="69"/>
        <v>#VALUE!</v>
      </c>
      <c r="BV275" s="25" t="e">
        <f t="shared" si="70"/>
        <v>#VALUE!</v>
      </c>
      <c r="BW275" s="23">
        <v>0</v>
      </c>
      <c r="BX275" s="24">
        <f t="shared" si="71"/>
        <v>0</v>
      </c>
      <c r="BY275" s="25"/>
      <c r="BZ275" s="58">
        <f t="shared" si="73"/>
        <v>0</v>
      </c>
      <c r="CA275" s="25">
        <f t="shared" si="72"/>
        <v>0</v>
      </c>
    </row>
    <row r="276" spans="1:79" ht="39.6" x14ac:dyDescent="0.25">
      <c r="A276" s="3" t="s">
        <v>6873</v>
      </c>
      <c r="B276" s="30" t="s">
        <v>2757</v>
      </c>
      <c r="C276" s="5" t="s">
        <v>3193</v>
      </c>
      <c r="D276" s="36">
        <v>1000</v>
      </c>
      <c r="E276" s="37" t="s">
        <v>3192</v>
      </c>
      <c r="F276" s="38">
        <v>0</v>
      </c>
      <c r="G276" s="25">
        <v>18.91</v>
      </c>
      <c r="H276" s="26">
        <f t="shared" si="74"/>
        <v>1.891E-2</v>
      </c>
      <c r="BE276" s="41" t="s">
        <v>3696</v>
      </c>
      <c r="BF276" s="39">
        <v>100</v>
      </c>
      <c r="BG276" s="39" t="s">
        <v>3568</v>
      </c>
      <c r="BH276" s="24">
        <v>174.19999999999993</v>
      </c>
      <c r="BI276" s="24" t="e">
        <f>BF276*#REF!</f>
        <v>#REF!</v>
      </c>
      <c r="BJ276" s="25"/>
      <c r="BK276" s="26">
        <f t="shared" si="79"/>
        <v>0</v>
      </c>
      <c r="BL276" s="25" t="e">
        <f t="shared" si="80"/>
        <v>#REF!</v>
      </c>
      <c r="BM276" s="24">
        <v>96.2</v>
      </c>
      <c r="BN276" s="24" t="e">
        <f t="shared" si="81"/>
        <v>#VALUE!</v>
      </c>
      <c r="BO276" s="25"/>
      <c r="BP276" s="35" t="e">
        <f t="shared" si="82"/>
        <v>#VALUE!</v>
      </c>
      <c r="BQ276" s="25" t="e">
        <f t="shared" si="67"/>
        <v>#VALUE!</v>
      </c>
      <c r="BR276" s="24">
        <v>78.000000000000014</v>
      </c>
      <c r="BS276" s="24" t="e">
        <f t="shared" si="68"/>
        <v>#VALUE!</v>
      </c>
      <c r="BT276" s="25"/>
      <c r="BU276" s="35" t="e">
        <f t="shared" si="69"/>
        <v>#VALUE!</v>
      </c>
      <c r="BV276" s="25" t="e">
        <f t="shared" si="70"/>
        <v>#VALUE!</v>
      </c>
      <c r="BW276" s="24">
        <v>10.4</v>
      </c>
      <c r="BX276" s="24">
        <f t="shared" si="71"/>
        <v>10400</v>
      </c>
      <c r="BY276" s="40">
        <v>5.7191399999999994</v>
      </c>
      <c r="BZ276" s="58">
        <f t="shared" si="73"/>
        <v>5.7191399999999996E-2</v>
      </c>
      <c r="CA276" s="25">
        <f t="shared" si="72"/>
        <v>594.79055999999991</v>
      </c>
    </row>
    <row r="277" spans="1:79" ht="26.4" x14ac:dyDescent="0.25">
      <c r="A277" s="3" t="s">
        <v>6874</v>
      </c>
      <c r="B277" s="3" t="s">
        <v>1437</v>
      </c>
      <c r="C277" s="5" t="s">
        <v>3099</v>
      </c>
      <c r="D277" s="36">
        <v>1000</v>
      </c>
      <c r="E277" s="37" t="s">
        <v>3021</v>
      </c>
      <c r="F277" s="38">
        <v>8523647</v>
      </c>
      <c r="G277" s="25">
        <v>7.3</v>
      </c>
      <c r="H277" s="26">
        <f t="shared" si="74"/>
        <v>7.3000000000000001E-3</v>
      </c>
      <c r="BE277" s="41" t="s">
        <v>3697</v>
      </c>
      <c r="BF277" s="39">
        <v>36</v>
      </c>
      <c r="BG277" s="39" t="s">
        <v>3698</v>
      </c>
      <c r="BH277" s="24">
        <v>83.199999999999989</v>
      </c>
      <c r="BI277" s="24" t="e">
        <f>BF277*#REF!</f>
        <v>#REF!</v>
      </c>
      <c r="BJ277" s="25"/>
      <c r="BK277" s="26">
        <f t="shared" si="79"/>
        <v>0</v>
      </c>
      <c r="BL277" s="25" t="e">
        <f t="shared" si="80"/>
        <v>#REF!</v>
      </c>
      <c r="BM277" s="24">
        <v>496.6</v>
      </c>
      <c r="BN277" s="24" t="e">
        <f t="shared" si="81"/>
        <v>#VALUE!</v>
      </c>
      <c r="BO277" s="25"/>
      <c r="BP277" s="35" t="e">
        <f t="shared" si="82"/>
        <v>#VALUE!</v>
      </c>
      <c r="BQ277" s="25" t="e">
        <f t="shared" si="67"/>
        <v>#VALUE!</v>
      </c>
      <c r="BR277" s="24">
        <v>59.8</v>
      </c>
      <c r="BS277" s="24" t="e">
        <f t="shared" si="68"/>
        <v>#VALUE!</v>
      </c>
      <c r="BT277" s="25"/>
      <c r="BU277" s="35" t="e">
        <f t="shared" si="69"/>
        <v>#VALUE!</v>
      </c>
      <c r="BV277" s="25" t="e">
        <f t="shared" si="70"/>
        <v>#VALUE!</v>
      </c>
      <c r="BW277" s="24">
        <v>20.8</v>
      </c>
      <c r="BX277" s="24">
        <f t="shared" si="71"/>
        <v>20800</v>
      </c>
      <c r="BY277" s="40">
        <v>14.981169999999999</v>
      </c>
      <c r="BZ277" s="58">
        <f t="shared" si="73"/>
        <v>0.41614361111111109</v>
      </c>
      <c r="CA277" s="25">
        <f t="shared" si="72"/>
        <v>8655.7871111111108</v>
      </c>
    </row>
    <row r="278" spans="1:79" ht="39.6" x14ac:dyDescent="0.25">
      <c r="A278" s="3" t="s">
        <v>6875</v>
      </c>
      <c r="B278" s="30" t="s">
        <v>2759</v>
      </c>
      <c r="C278" s="5" t="s">
        <v>3189</v>
      </c>
      <c r="D278" s="36">
        <v>1000</v>
      </c>
      <c r="E278" s="37" t="s">
        <v>3190</v>
      </c>
      <c r="F278" s="38">
        <v>0</v>
      </c>
      <c r="G278" s="25">
        <v>18.84</v>
      </c>
      <c r="H278" s="26">
        <f t="shared" si="74"/>
        <v>1.8839999999999999E-2</v>
      </c>
      <c r="BE278" s="51"/>
      <c r="BF278" s="3"/>
      <c r="BG278" s="3"/>
      <c r="BH278" s="24">
        <v>153.4</v>
      </c>
      <c r="BI278" s="24" t="e">
        <f>BF278*#REF!</f>
        <v>#REF!</v>
      </c>
      <c r="BJ278" s="25"/>
      <c r="BK278" s="26" t="e">
        <f t="shared" si="79"/>
        <v>#DIV/0!</v>
      </c>
      <c r="BL278" s="25" t="e">
        <f t="shared" si="80"/>
        <v>#DIV/0!</v>
      </c>
      <c r="BM278" s="24">
        <v>122.2</v>
      </c>
      <c r="BN278" s="24" t="e">
        <f t="shared" si="81"/>
        <v>#VALUE!</v>
      </c>
      <c r="BO278" s="25"/>
      <c r="BP278" s="35" t="e">
        <f t="shared" si="82"/>
        <v>#VALUE!</v>
      </c>
      <c r="BQ278" s="25" t="e">
        <f t="shared" si="67"/>
        <v>#VALUE!</v>
      </c>
      <c r="BR278" s="24">
        <v>103.99999999999999</v>
      </c>
      <c r="BS278" s="24" t="e">
        <f t="shared" si="68"/>
        <v>#VALUE!</v>
      </c>
      <c r="BT278" s="25"/>
      <c r="BU278" s="35" t="e">
        <f t="shared" si="69"/>
        <v>#VALUE!</v>
      </c>
      <c r="BV278" s="25" t="e">
        <f t="shared" si="70"/>
        <v>#VALUE!</v>
      </c>
      <c r="BW278" s="23">
        <v>0</v>
      </c>
      <c r="BX278" s="24">
        <f t="shared" si="71"/>
        <v>0</v>
      </c>
      <c r="BY278" s="25"/>
      <c r="BZ278" s="58" t="e">
        <f t="shared" si="73"/>
        <v>#DIV/0!</v>
      </c>
      <c r="CA278" s="25" t="e">
        <f t="shared" si="72"/>
        <v>#DIV/0!</v>
      </c>
    </row>
    <row r="279" spans="1:79" ht="26.4" x14ac:dyDescent="0.25">
      <c r="A279" s="3" t="s">
        <v>6876</v>
      </c>
      <c r="B279" s="3" t="s">
        <v>769</v>
      </c>
      <c r="C279" s="5" t="s">
        <v>3187</v>
      </c>
      <c r="D279" s="36">
        <v>12000</v>
      </c>
      <c r="E279" s="37" t="s">
        <v>3188</v>
      </c>
      <c r="F279" s="38">
        <v>7905102</v>
      </c>
      <c r="G279" s="25">
        <v>28</v>
      </c>
      <c r="H279" s="26">
        <f t="shared" si="74"/>
        <v>2.3333333333333335E-3</v>
      </c>
      <c r="BE279" s="39" t="s">
        <v>3699</v>
      </c>
      <c r="BF279" s="39">
        <v>500</v>
      </c>
      <c r="BG279" s="39" t="s">
        <v>3628</v>
      </c>
      <c r="BH279" s="24">
        <v>0</v>
      </c>
      <c r="BI279" s="24" t="e">
        <f>BF279*#REF!</f>
        <v>#REF!</v>
      </c>
      <c r="BJ279" s="25"/>
      <c r="BK279" s="26">
        <f t="shared" si="79"/>
        <v>0</v>
      </c>
      <c r="BL279" s="25" t="e">
        <f t="shared" si="80"/>
        <v>#REF!</v>
      </c>
      <c r="BM279" s="24">
        <v>0</v>
      </c>
      <c r="BN279" s="24" t="e">
        <f t="shared" si="81"/>
        <v>#VALUE!</v>
      </c>
      <c r="BO279" s="25"/>
      <c r="BP279" s="35" t="e">
        <f t="shared" si="82"/>
        <v>#VALUE!</v>
      </c>
      <c r="BQ279" s="25" t="e">
        <f t="shared" si="67"/>
        <v>#VALUE!</v>
      </c>
      <c r="BR279" s="24">
        <v>137.79999999999998</v>
      </c>
      <c r="BS279" s="24" t="e">
        <f t="shared" si="68"/>
        <v>#VALUE!</v>
      </c>
      <c r="BT279" s="25"/>
      <c r="BU279" s="35" t="e">
        <f t="shared" si="69"/>
        <v>#VALUE!</v>
      </c>
      <c r="BV279" s="25" t="e">
        <f t="shared" si="70"/>
        <v>#VALUE!</v>
      </c>
      <c r="BW279" s="24">
        <v>46.8</v>
      </c>
      <c r="BX279" s="24">
        <f t="shared" si="71"/>
        <v>561600</v>
      </c>
      <c r="BY279" s="40">
        <v>87.36</v>
      </c>
      <c r="BZ279" s="58">
        <f t="shared" si="73"/>
        <v>0.17471999999999999</v>
      </c>
      <c r="CA279" s="25">
        <f t="shared" si="72"/>
        <v>98122.751999999993</v>
      </c>
    </row>
    <row r="280" spans="1:79" ht="26.4" x14ac:dyDescent="0.25">
      <c r="A280" s="3" t="s">
        <v>6877</v>
      </c>
      <c r="B280" s="3" t="s">
        <v>730</v>
      </c>
      <c r="C280" s="5" t="s">
        <v>2979</v>
      </c>
      <c r="D280" s="36">
        <v>500</v>
      </c>
      <c r="E280" s="37" t="s">
        <v>2963</v>
      </c>
      <c r="F280" s="38">
        <v>7905121</v>
      </c>
      <c r="G280" s="25">
        <v>2.85</v>
      </c>
      <c r="H280" s="26">
        <f t="shared" si="74"/>
        <v>5.7000000000000002E-3</v>
      </c>
      <c r="BE280" s="39" t="s">
        <v>3700</v>
      </c>
      <c r="BF280" s="39">
        <v>2</v>
      </c>
      <c r="BG280" s="39" t="s">
        <v>3701</v>
      </c>
      <c r="BH280" s="24">
        <v>187.2</v>
      </c>
      <c r="BI280" s="24" t="e">
        <f>BF280*#REF!</f>
        <v>#REF!</v>
      </c>
      <c r="BJ280" s="25"/>
      <c r="BK280" s="26">
        <f t="shared" si="79"/>
        <v>0</v>
      </c>
      <c r="BL280" s="25" t="e">
        <f t="shared" si="80"/>
        <v>#REF!</v>
      </c>
      <c r="BM280" s="24">
        <v>129.99999999999997</v>
      </c>
      <c r="BN280" s="24" t="e">
        <f t="shared" si="81"/>
        <v>#VALUE!</v>
      </c>
      <c r="BO280" s="25"/>
      <c r="BP280" s="35" t="e">
        <f t="shared" si="82"/>
        <v>#VALUE!</v>
      </c>
      <c r="BQ280" s="25" t="e">
        <f t="shared" si="67"/>
        <v>#VALUE!</v>
      </c>
      <c r="BR280" s="24">
        <v>85.800000000000011</v>
      </c>
      <c r="BS280" s="24" t="e">
        <f t="shared" si="68"/>
        <v>#VALUE!</v>
      </c>
      <c r="BT280" s="25"/>
      <c r="BU280" s="35" t="e">
        <f t="shared" si="69"/>
        <v>#VALUE!</v>
      </c>
      <c r="BV280" s="25" t="e">
        <f t="shared" si="70"/>
        <v>#VALUE!</v>
      </c>
      <c r="BW280" s="24">
        <v>28.6</v>
      </c>
      <c r="BX280" s="24">
        <f t="shared" si="71"/>
        <v>14300</v>
      </c>
      <c r="BY280" s="40">
        <v>6.7616000000000005</v>
      </c>
      <c r="BZ280" s="58">
        <f t="shared" si="73"/>
        <v>3.3808000000000002</v>
      </c>
      <c r="CA280" s="25">
        <f t="shared" si="72"/>
        <v>48345.440000000002</v>
      </c>
    </row>
    <row r="281" spans="1:79" ht="26.4" x14ac:dyDescent="0.25">
      <c r="A281" s="3" t="s">
        <v>6878</v>
      </c>
      <c r="B281" s="3" t="s">
        <v>1438</v>
      </c>
      <c r="C281" s="5" t="s">
        <v>2867</v>
      </c>
      <c r="D281" s="36">
        <v>100</v>
      </c>
      <c r="E281" s="37" t="s">
        <v>2868</v>
      </c>
      <c r="F281" s="38">
        <v>9395928</v>
      </c>
      <c r="G281" s="25">
        <v>8.7200000000000006</v>
      </c>
      <c r="H281" s="26">
        <f t="shared" si="74"/>
        <v>8.72E-2</v>
      </c>
      <c r="BE281" s="41" t="s">
        <v>3702</v>
      </c>
      <c r="BF281" s="39">
        <v>1</v>
      </c>
      <c r="BG281" s="39" t="s">
        <v>3500</v>
      </c>
      <c r="BH281" s="24">
        <v>543.40000000000009</v>
      </c>
      <c r="BI281" s="24" t="e">
        <f>BF281*#REF!</f>
        <v>#REF!</v>
      </c>
      <c r="BJ281" s="25"/>
      <c r="BK281" s="26">
        <f t="shared" si="79"/>
        <v>0</v>
      </c>
      <c r="BL281" s="25" t="e">
        <f t="shared" si="80"/>
        <v>#REF!</v>
      </c>
      <c r="BM281" s="24">
        <v>574.6</v>
      </c>
      <c r="BN281" s="24" t="e">
        <f t="shared" si="81"/>
        <v>#VALUE!</v>
      </c>
      <c r="BO281" s="25"/>
      <c r="BP281" s="35" t="e">
        <f t="shared" si="82"/>
        <v>#VALUE!</v>
      </c>
      <c r="BQ281" s="25" t="e">
        <f t="shared" si="67"/>
        <v>#VALUE!</v>
      </c>
      <c r="BR281" s="24">
        <v>137.79999999999998</v>
      </c>
      <c r="BS281" s="24" t="e">
        <f t="shared" si="68"/>
        <v>#VALUE!</v>
      </c>
      <c r="BT281" s="25"/>
      <c r="BU281" s="35" t="e">
        <f t="shared" si="69"/>
        <v>#VALUE!</v>
      </c>
      <c r="BV281" s="25" t="e">
        <f t="shared" si="70"/>
        <v>#VALUE!</v>
      </c>
      <c r="BW281" s="24">
        <v>46.8</v>
      </c>
      <c r="BX281" s="24">
        <f t="shared" si="71"/>
        <v>4680</v>
      </c>
      <c r="BY281" s="40">
        <v>5.5918520000000003</v>
      </c>
      <c r="BZ281" s="58">
        <f t="shared" si="73"/>
        <v>5.5918520000000003</v>
      </c>
      <c r="CA281" s="25">
        <f t="shared" si="72"/>
        <v>26169.86736</v>
      </c>
    </row>
    <row r="282" spans="1:79" ht="26.4" x14ac:dyDescent="0.25">
      <c r="A282" s="3" t="s">
        <v>6879</v>
      </c>
      <c r="B282" s="3" t="s">
        <v>727</v>
      </c>
      <c r="C282" s="5" t="s">
        <v>2851</v>
      </c>
      <c r="D282" s="36">
        <v>36</v>
      </c>
      <c r="E282" s="37" t="s">
        <v>2850</v>
      </c>
      <c r="F282" s="38">
        <v>7790009</v>
      </c>
      <c r="G282" s="25">
        <v>3.93</v>
      </c>
      <c r="H282" s="26">
        <f t="shared" si="74"/>
        <v>0.10916666666666668</v>
      </c>
      <c r="BE282" s="15"/>
      <c r="BF282" s="3">
        <v>1</v>
      </c>
      <c r="BG282" s="3"/>
      <c r="BH282" s="24">
        <v>5.2</v>
      </c>
      <c r="BI282" s="24" t="e">
        <f>BF282*#REF!</f>
        <v>#REF!</v>
      </c>
      <c r="BJ282" s="25"/>
      <c r="BK282" s="26">
        <f t="shared" si="79"/>
        <v>0</v>
      </c>
      <c r="BL282" s="25" t="e">
        <f t="shared" si="80"/>
        <v>#REF!</v>
      </c>
      <c r="BM282" s="24">
        <v>70.2</v>
      </c>
      <c r="BN282" s="24" t="e">
        <f t="shared" si="81"/>
        <v>#VALUE!</v>
      </c>
      <c r="BO282" s="25"/>
      <c r="BP282" s="35" t="e">
        <f t="shared" si="82"/>
        <v>#VALUE!</v>
      </c>
      <c r="BQ282" s="25" t="e">
        <f t="shared" si="67"/>
        <v>#VALUE!</v>
      </c>
      <c r="BR282" s="24">
        <v>10.4</v>
      </c>
      <c r="BS282" s="24" t="e">
        <f t="shared" si="68"/>
        <v>#VALUE!</v>
      </c>
      <c r="BT282" s="25"/>
      <c r="BU282" s="35" t="e">
        <f t="shared" si="69"/>
        <v>#VALUE!</v>
      </c>
      <c r="BV282" s="25" t="e">
        <f t="shared" si="70"/>
        <v>#VALUE!</v>
      </c>
      <c r="BW282" s="23">
        <v>0</v>
      </c>
      <c r="BX282" s="24">
        <f t="shared" si="71"/>
        <v>0</v>
      </c>
      <c r="BY282" s="25"/>
      <c r="BZ282" s="58">
        <f t="shared" si="73"/>
        <v>0</v>
      </c>
      <c r="CA282" s="25">
        <f t="shared" si="72"/>
        <v>0</v>
      </c>
    </row>
    <row r="283" spans="1:79" ht="26.4" x14ac:dyDescent="0.25">
      <c r="A283" s="3" t="s">
        <v>6880</v>
      </c>
      <c r="B283" s="3" t="s">
        <v>2698</v>
      </c>
      <c r="C283" s="5" t="s">
        <v>2846</v>
      </c>
      <c r="D283" s="36">
        <v>25</v>
      </c>
      <c r="E283" s="37" t="s">
        <v>2847</v>
      </c>
      <c r="F283" s="38">
        <v>9552808</v>
      </c>
      <c r="G283" s="25">
        <v>16.21</v>
      </c>
      <c r="H283" s="26">
        <f t="shared" si="74"/>
        <v>0.64840000000000009</v>
      </c>
      <c r="BE283" s="15"/>
      <c r="BF283" s="3">
        <v>1</v>
      </c>
      <c r="BG283" s="3"/>
      <c r="BH283" s="24">
        <v>132.6</v>
      </c>
      <c r="BI283" s="24" t="e">
        <f>BF283*#REF!</f>
        <v>#REF!</v>
      </c>
      <c r="BJ283" s="25"/>
      <c r="BK283" s="26">
        <f t="shared" si="79"/>
        <v>0</v>
      </c>
      <c r="BL283" s="25" t="e">
        <f t="shared" si="80"/>
        <v>#REF!</v>
      </c>
      <c r="BM283" s="24">
        <v>5.2</v>
      </c>
      <c r="BN283" s="24" t="e">
        <f t="shared" si="81"/>
        <v>#VALUE!</v>
      </c>
      <c r="BO283" s="25"/>
      <c r="BP283" s="35" t="e">
        <f t="shared" si="82"/>
        <v>#VALUE!</v>
      </c>
      <c r="BQ283" s="25" t="e">
        <f t="shared" si="67"/>
        <v>#VALUE!</v>
      </c>
      <c r="BR283" s="24">
        <v>20.8</v>
      </c>
      <c r="BS283" s="24" t="e">
        <f t="shared" si="68"/>
        <v>#VALUE!</v>
      </c>
      <c r="BT283" s="25"/>
      <c r="BU283" s="35" t="e">
        <f t="shared" si="69"/>
        <v>#VALUE!</v>
      </c>
      <c r="BV283" s="25" t="e">
        <f t="shared" si="70"/>
        <v>#VALUE!</v>
      </c>
      <c r="BW283" s="23">
        <v>0</v>
      </c>
      <c r="BX283" s="24">
        <f t="shared" si="71"/>
        <v>0</v>
      </c>
      <c r="BY283" s="25"/>
      <c r="BZ283" s="58">
        <f t="shared" si="73"/>
        <v>0</v>
      </c>
      <c r="CA283" s="25">
        <f t="shared" si="72"/>
        <v>0</v>
      </c>
    </row>
    <row r="284" spans="1:79" ht="52.8" x14ac:dyDescent="0.25">
      <c r="A284" s="3" t="s">
        <v>6881</v>
      </c>
      <c r="B284" s="3" t="s">
        <v>2311</v>
      </c>
      <c r="C284" s="5" t="s">
        <v>2810</v>
      </c>
      <c r="D284" s="36">
        <v>1</v>
      </c>
      <c r="E284" s="37" t="s">
        <v>2800</v>
      </c>
      <c r="F284" s="38">
        <v>8971038</v>
      </c>
      <c r="G284" s="25">
        <v>5.14</v>
      </c>
      <c r="H284" s="26">
        <f t="shared" si="74"/>
        <v>5.14</v>
      </c>
      <c r="BE284" s="15"/>
      <c r="BF284" s="3">
        <v>1</v>
      </c>
      <c r="BG284" s="3"/>
      <c r="BH284" s="24">
        <v>88.399999999999991</v>
      </c>
      <c r="BI284" s="24" t="e">
        <f>BF284*#REF!</f>
        <v>#REF!</v>
      </c>
      <c r="BJ284" s="25"/>
      <c r="BK284" s="26">
        <f t="shared" si="79"/>
        <v>0</v>
      </c>
      <c r="BL284" s="25" t="e">
        <f t="shared" si="80"/>
        <v>#REF!</v>
      </c>
      <c r="BM284" s="24">
        <v>114.4</v>
      </c>
      <c r="BN284" s="24" t="e">
        <f t="shared" si="81"/>
        <v>#VALUE!</v>
      </c>
      <c r="BO284" s="25"/>
      <c r="BP284" s="35" t="e">
        <f t="shared" si="82"/>
        <v>#VALUE!</v>
      </c>
      <c r="BQ284" s="25" t="e">
        <f t="shared" si="67"/>
        <v>#VALUE!</v>
      </c>
      <c r="BR284" s="24">
        <v>13</v>
      </c>
      <c r="BS284" s="24" t="e">
        <f t="shared" si="68"/>
        <v>#VALUE!</v>
      </c>
      <c r="BT284" s="25"/>
      <c r="BU284" s="35" t="e">
        <f t="shared" si="69"/>
        <v>#VALUE!</v>
      </c>
      <c r="BV284" s="25" t="e">
        <f t="shared" si="70"/>
        <v>#VALUE!</v>
      </c>
      <c r="BW284" s="23">
        <v>0</v>
      </c>
      <c r="BX284" s="24">
        <f t="shared" si="71"/>
        <v>0</v>
      </c>
      <c r="BY284" s="25"/>
      <c r="BZ284" s="58">
        <f t="shared" si="73"/>
        <v>0</v>
      </c>
      <c r="CA284" s="25">
        <f t="shared" si="72"/>
        <v>0</v>
      </c>
    </row>
    <row r="285" spans="1:79" ht="26.4" x14ac:dyDescent="0.25">
      <c r="A285" s="3" t="s">
        <v>6882</v>
      </c>
      <c r="B285" s="3" t="s">
        <v>732</v>
      </c>
      <c r="C285" s="5" t="s">
        <v>2809</v>
      </c>
      <c r="D285" s="36">
        <v>1</v>
      </c>
      <c r="E285" s="37" t="s">
        <v>2800</v>
      </c>
      <c r="F285" s="38">
        <v>8070005</v>
      </c>
      <c r="G285" s="25">
        <v>4.04</v>
      </c>
      <c r="H285" s="26">
        <f t="shared" si="74"/>
        <v>4.04</v>
      </c>
      <c r="BE285" s="15"/>
      <c r="BF285" s="3">
        <v>1</v>
      </c>
      <c r="BG285" s="3"/>
      <c r="BH285" s="24">
        <v>57.2</v>
      </c>
      <c r="BI285" s="24" t="e">
        <f>BF285*#REF!</f>
        <v>#REF!</v>
      </c>
      <c r="BJ285" s="25"/>
      <c r="BK285" s="26">
        <f t="shared" si="79"/>
        <v>0</v>
      </c>
      <c r="BL285" s="25" t="e">
        <f t="shared" si="80"/>
        <v>#REF!</v>
      </c>
      <c r="BM285" s="24">
        <v>109.19999999999997</v>
      </c>
      <c r="BN285" s="24" t="e">
        <f t="shared" si="81"/>
        <v>#VALUE!</v>
      </c>
      <c r="BO285" s="25"/>
      <c r="BP285" s="35" t="e">
        <f t="shared" si="82"/>
        <v>#VALUE!</v>
      </c>
      <c r="BQ285" s="25" t="e">
        <f t="shared" si="67"/>
        <v>#VALUE!</v>
      </c>
      <c r="BR285" s="24">
        <v>20.8</v>
      </c>
      <c r="BS285" s="24" t="e">
        <f t="shared" si="68"/>
        <v>#VALUE!</v>
      </c>
      <c r="BT285" s="25"/>
      <c r="BU285" s="35" t="e">
        <f t="shared" si="69"/>
        <v>#VALUE!</v>
      </c>
      <c r="BV285" s="25" t="e">
        <f t="shared" si="70"/>
        <v>#VALUE!</v>
      </c>
      <c r="BW285" s="23">
        <v>0</v>
      </c>
      <c r="BX285" s="24">
        <f t="shared" si="71"/>
        <v>0</v>
      </c>
      <c r="BY285" s="25"/>
      <c r="BZ285" s="58">
        <f t="shared" si="73"/>
        <v>0</v>
      </c>
      <c r="CA285" s="25">
        <f t="shared" si="72"/>
        <v>0</v>
      </c>
    </row>
    <row r="286" spans="1:79" ht="26.4" x14ac:dyDescent="0.25">
      <c r="A286" s="3" t="s">
        <v>6883</v>
      </c>
      <c r="B286" s="3" t="s">
        <v>1439</v>
      </c>
      <c r="C286" s="5" t="s">
        <v>2842</v>
      </c>
      <c r="D286" s="36">
        <v>12000</v>
      </c>
      <c r="E286" s="37" t="s">
        <v>2843</v>
      </c>
      <c r="F286" s="38">
        <v>6695036</v>
      </c>
      <c r="G286" s="25">
        <v>24.43</v>
      </c>
      <c r="H286" s="26">
        <f t="shared" si="74"/>
        <v>2.0358333333333335E-3</v>
      </c>
      <c r="BE286" s="42"/>
      <c r="BF286" s="15">
        <v>1</v>
      </c>
      <c r="BG286" s="15"/>
      <c r="BH286" s="23"/>
      <c r="BI286" s="24" t="e">
        <f>BF286*#REF!</f>
        <v>#REF!</v>
      </c>
      <c r="BJ286" s="25"/>
      <c r="BK286" s="26">
        <f t="shared" si="79"/>
        <v>0</v>
      </c>
      <c r="BL286" s="25" t="e">
        <f t="shared" si="80"/>
        <v>#REF!</v>
      </c>
      <c r="BM286" s="23"/>
      <c r="BN286" s="24" t="e">
        <f t="shared" si="81"/>
        <v>#VALUE!</v>
      </c>
      <c r="BO286" s="25"/>
      <c r="BP286" s="35" t="e">
        <f t="shared" si="82"/>
        <v>#VALUE!</v>
      </c>
      <c r="BQ286" s="25" t="e">
        <f t="shared" si="67"/>
        <v>#VALUE!</v>
      </c>
      <c r="BR286" s="23"/>
      <c r="BS286" s="24" t="e">
        <f t="shared" si="68"/>
        <v>#VALUE!</v>
      </c>
      <c r="BT286" s="25"/>
      <c r="BU286" s="35" t="e">
        <f t="shared" si="69"/>
        <v>#VALUE!</v>
      </c>
      <c r="BV286" s="25" t="e">
        <f t="shared" si="70"/>
        <v>#VALUE!</v>
      </c>
      <c r="BW286" s="23"/>
      <c r="BX286" s="24">
        <f t="shared" si="71"/>
        <v>0</v>
      </c>
      <c r="BY286" s="25"/>
      <c r="BZ286" s="58">
        <f t="shared" si="73"/>
        <v>0</v>
      </c>
      <c r="CA286" s="25">
        <f t="shared" si="72"/>
        <v>0</v>
      </c>
    </row>
    <row r="287" spans="1:79" ht="26.4" x14ac:dyDescent="0.25">
      <c r="A287" s="3" t="s">
        <v>6884</v>
      </c>
      <c r="B287" s="3" t="s">
        <v>1440</v>
      </c>
      <c r="C287" s="5" t="s">
        <v>3025</v>
      </c>
      <c r="D287" s="36">
        <v>1000</v>
      </c>
      <c r="E287" s="37" t="s">
        <v>3021</v>
      </c>
      <c r="F287" s="38">
        <v>6714018</v>
      </c>
      <c r="G287" s="25">
        <v>8.66</v>
      </c>
      <c r="H287" s="26">
        <f t="shared" si="74"/>
        <v>8.6599999999999993E-3</v>
      </c>
      <c r="BE287" s="42"/>
      <c r="BF287" s="15">
        <v>1</v>
      </c>
      <c r="BG287" s="15"/>
      <c r="BH287" s="23"/>
      <c r="BI287" s="24" t="e">
        <f>BF287*#REF!</f>
        <v>#REF!</v>
      </c>
      <c r="BJ287" s="25"/>
      <c r="BK287" s="26">
        <f t="shared" si="79"/>
        <v>0</v>
      </c>
      <c r="BL287" s="25" t="e">
        <f t="shared" si="80"/>
        <v>#REF!</v>
      </c>
      <c r="BM287" s="23"/>
      <c r="BN287" s="24" t="e">
        <f t="shared" si="81"/>
        <v>#VALUE!</v>
      </c>
      <c r="BO287" s="25"/>
      <c r="BP287" s="35" t="e">
        <f t="shared" si="82"/>
        <v>#VALUE!</v>
      </c>
      <c r="BQ287" s="25" t="e">
        <f t="shared" si="67"/>
        <v>#VALUE!</v>
      </c>
      <c r="BR287" s="23"/>
      <c r="BS287" s="24" t="e">
        <f t="shared" si="68"/>
        <v>#VALUE!</v>
      </c>
      <c r="BT287" s="25"/>
      <c r="BU287" s="35" t="e">
        <f t="shared" si="69"/>
        <v>#VALUE!</v>
      </c>
      <c r="BV287" s="25" t="e">
        <f t="shared" si="70"/>
        <v>#VALUE!</v>
      </c>
      <c r="BW287" s="23"/>
      <c r="BX287" s="24">
        <f t="shared" si="71"/>
        <v>0</v>
      </c>
      <c r="BY287" s="25"/>
      <c r="BZ287" s="58">
        <f t="shared" si="73"/>
        <v>0</v>
      </c>
      <c r="CA287" s="25">
        <f t="shared" si="72"/>
        <v>0</v>
      </c>
    </row>
    <row r="288" spans="1:79" ht="26.4" x14ac:dyDescent="0.25">
      <c r="A288" s="3" t="s">
        <v>6885</v>
      </c>
      <c r="B288" s="3" t="s">
        <v>741</v>
      </c>
      <c r="C288" s="5" t="s">
        <v>2811</v>
      </c>
      <c r="D288" s="36">
        <v>1</v>
      </c>
      <c r="E288" s="37" t="s">
        <v>2800</v>
      </c>
      <c r="F288" s="38">
        <v>8975625</v>
      </c>
      <c r="G288" s="25">
        <v>2.86</v>
      </c>
      <c r="H288" s="26">
        <f t="shared" si="74"/>
        <v>2.86</v>
      </c>
      <c r="BE288" s="41" t="s">
        <v>3703</v>
      </c>
      <c r="BF288" s="39">
        <v>2500</v>
      </c>
      <c r="BG288" s="39" t="s">
        <v>3704</v>
      </c>
      <c r="BH288" s="24">
        <v>1929.2000000000003</v>
      </c>
      <c r="BI288" s="24" t="e">
        <f>BF288*#REF!</f>
        <v>#REF!</v>
      </c>
      <c r="BJ288" s="25"/>
      <c r="BK288" s="26">
        <f t="shared" si="79"/>
        <v>0</v>
      </c>
      <c r="BL288" s="25" t="e">
        <f t="shared" si="80"/>
        <v>#REF!</v>
      </c>
      <c r="BM288" s="24">
        <v>1487.2</v>
      </c>
      <c r="BN288" s="24" t="e">
        <f t="shared" ref="BN288:BN304" si="83">$E288*BM288</f>
        <v>#VALUE!</v>
      </c>
      <c r="BO288" s="25"/>
      <c r="BP288" s="35" t="e">
        <f t="shared" ref="BP288:BP304" si="84">BO288/$E288</f>
        <v>#VALUE!</v>
      </c>
      <c r="BQ288" s="25" t="e">
        <f t="shared" si="67"/>
        <v>#VALUE!</v>
      </c>
      <c r="BR288" s="24">
        <v>564.19999999999993</v>
      </c>
      <c r="BS288" s="24" t="e">
        <f t="shared" si="68"/>
        <v>#VALUE!</v>
      </c>
      <c r="BT288" s="25"/>
      <c r="BU288" s="35" t="e">
        <f t="shared" si="69"/>
        <v>#VALUE!</v>
      </c>
      <c r="BV288" s="25" t="e">
        <f t="shared" si="70"/>
        <v>#VALUE!</v>
      </c>
      <c r="BW288" s="24">
        <v>52</v>
      </c>
      <c r="BX288" s="24">
        <f t="shared" si="71"/>
        <v>52</v>
      </c>
      <c r="BY288" s="40">
        <v>22.598649999999999</v>
      </c>
      <c r="BZ288" s="58">
        <f t="shared" si="73"/>
        <v>9.0394599999999992E-3</v>
      </c>
      <c r="CA288" s="25">
        <f t="shared" si="72"/>
        <v>0.47005191999999996</v>
      </c>
    </row>
    <row r="289" spans="1:79" ht="26.4" x14ac:dyDescent="0.25">
      <c r="A289" s="3" t="s">
        <v>6886</v>
      </c>
      <c r="B289" s="3" t="s">
        <v>1441</v>
      </c>
      <c r="C289" s="5" t="s">
        <v>3160</v>
      </c>
      <c r="D289" s="36">
        <v>2550</v>
      </c>
      <c r="E289" s="37" t="s">
        <v>3161</v>
      </c>
      <c r="F289" s="38">
        <v>6819115</v>
      </c>
      <c r="G289" s="25">
        <v>22.53</v>
      </c>
      <c r="H289" s="26">
        <f t="shared" si="74"/>
        <v>8.8352941176470592E-3</v>
      </c>
      <c r="BE289" s="39" t="s">
        <v>3705</v>
      </c>
      <c r="BF289" s="39">
        <v>2500</v>
      </c>
      <c r="BG289" s="39" t="s">
        <v>3704</v>
      </c>
      <c r="BH289" s="24">
        <v>423.8</v>
      </c>
      <c r="BI289" s="24" t="e">
        <f>BF289*#REF!</f>
        <v>#REF!</v>
      </c>
      <c r="BJ289" s="25"/>
      <c r="BK289" s="26">
        <f t="shared" si="79"/>
        <v>0</v>
      </c>
      <c r="BL289" s="25" t="e">
        <f t="shared" si="80"/>
        <v>#REF!</v>
      </c>
      <c r="BM289" s="24">
        <v>117</v>
      </c>
      <c r="BN289" s="24" t="e">
        <f t="shared" si="83"/>
        <v>#VALUE!</v>
      </c>
      <c r="BO289" s="25"/>
      <c r="BP289" s="35" t="e">
        <f t="shared" si="84"/>
        <v>#VALUE!</v>
      </c>
      <c r="BQ289" s="25" t="e">
        <f t="shared" si="67"/>
        <v>#VALUE!</v>
      </c>
      <c r="BR289" s="24">
        <v>106.60000000000001</v>
      </c>
      <c r="BS289" s="24" t="e">
        <f t="shared" si="68"/>
        <v>#VALUE!</v>
      </c>
      <c r="BT289" s="25"/>
      <c r="BU289" s="35" t="e">
        <f t="shared" si="69"/>
        <v>#VALUE!</v>
      </c>
      <c r="BV289" s="25" t="e">
        <f t="shared" si="70"/>
        <v>#VALUE!</v>
      </c>
      <c r="BW289" s="24">
        <v>28.6</v>
      </c>
      <c r="BX289" s="24">
        <f t="shared" si="71"/>
        <v>72930</v>
      </c>
      <c r="BY289" s="40">
        <v>20.601749999999999</v>
      </c>
      <c r="BZ289" s="58">
        <f t="shared" si="73"/>
        <v>8.2407000000000001E-3</v>
      </c>
      <c r="CA289" s="25">
        <f t="shared" si="72"/>
        <v>600.99425099999996</v>
      </c>
    </row>
    <row r="290" spans="1:79" ht="26.4" x14ac:dyDescent="0.25">
      <c r="A290" s="3" t="s">
        <v>6887</v>
      </c>
      <c r="B290" s="3" t="s">
        <v>1442</v>
      </c>
      <c r="C290" s="5" t="s">
        <v>3166</v>
      </c>
      <c r="D290" s="36">
        <v>4000</v>
      </c>
      <c r="E290" s="37" t="s">
        <v>3167</v>
      </c>
      <c r="F290" s="38">
        <v>6815560</v>
      </c>
      <c r="G290" s="25">
        <v>15.86</v>
      </c>
      <c r="H290" s="26">
        <f t="shared" si="74"/>
        <v>3.9649999999999998E-3</v>
      </c>
      <c r="BE290" s="41" t="s">
        <v>3706</v>
      </c>
      <c r="BF290" s="39">
        <v>2500</v>
      </c>
      <c r="BG290" s="39" t="s">
        <v>3707</v>
      </c>
      <c r="BH290" s="24">
        <v>772.2</v>
      </c>
      <c r="BI290" s="24" t="e">
        <f>BF290*#REF!</f>
        <v>#REF!</v>
      </c>
      <c r="BJ290" s="25"/>
      <c r="BK290" s="26">
        <f t="shared" si="79"/>
        <v>0</v>
      </c>
      <c r="BL290" s="25" t="e">
        <f t="shared" si="80"/>
        <v>#REF!</v>
      </c>
      <c r="BM290" s="24">
        <v>741.00000000000011</v>
      </c>
      <c r="BN290" s="24" t="e">
        <f t="shared" si="83"/>
        <v>#VALUE!</v>
      </c>
      <c r="BO290" s="25"/>
      <c r="BP290" s="35" t="e">
        <f t="shared" si="84"/>
        <v>#VALUE!</v>
      </c>
      <c r="BQ290" s="25" t="e">
        <f t="shared" si="67"/>
        <v>#VALUE!</v>
      </c>
      <c r="BR290" s="24">
        <v>605.79999999999995</v>
      </c>
      <c r="BS290" s="24" t="e">
        <f t="shared" si="68"/>
        <v>#VALUE!</v>
      </c>
      <c r="BT290" s="25"/>
      <c r="BU290" s="35" t="e">
        <f t="shared" si="69"/>
        <v>#VALUE!</v>
      </c>
      <c r="BV290" s="25" t="e">
        <f t="shared" si="70"/>
        <v>#VALUE!</v>
      </c>
      <c r="BW290" s="24">
        <v>725.4</v>
      </c>
      <c r="BX290" s="24">
        <f t="shared" si="71"/>
        <v>2901600</v>
      </c>
      <c r="BY290" s="40">
        <v>20.4831</v>
      </c>
      <c r="BZ290" s="58">
        <f t="shared" si="73"/>
        <v>8.1932400000000009E-3</v>
      </c>
      <c r="CA290" s="25">
        <f t="shared" si="72"/>
        <v>23773.505184000001</v>
      </c>
    </row>
    <row r="291" spans="1:79" ht="26.4" x14ac:dyDescent="0.25">
      <c r="A291" s="3" t="s">
        <v>6888</v>
      </c>
      <c r="B291" s="3" t="s">
        <v>1443</v>
      </c>
      <c r="C291" s="5" t="s">
        <v>3170</v>
      </c>
      <c r="D291" s="36">
        <v>4200</v>
      </c>
      <c r="E291" s="37" t="s">
        <v>3171</v>
      </c>
      <c r="F291" s="38">
        <v>6819106</v>
      </c>
      <c r="G291" s="25">
        <v>18.45</v>
      </c>
      <c r="H291" s="26">
        <f t="shared" si="74"/>
        <v>4.3928571428571428E-3</v>
      </c>
      <c r="BE291" s="22"/>
      <c r="BF291" s="15">
        <v>1</v>
      </c>
      <c r="BG291" s="15"/>
      <c r="BH291" s="23"/>
      <c r="BI291" s="24" t="e">
        <f>BF291*#REF!</f>
        <v>#REF!</v>
      </c>
      <c r="BJ291" s="25"/>
      <c r="BK291" s="26">
        <f t="shared" si="79"/>
        <v>0</v>
      </c>
      <c r="BL291" s="25" t="e">
        <f t="shared" si="80"/>
        <v>#REF!</v>
      </c>
      <c r="BM291" s="23"/>
      <c r="BN291" s="24" t="e">
        <f t="shared" si="83"/>
        <v>#VALUE!</v>
      </c>
      <c r="BO291" s="25"/>
      <c r="BP291" s="35" t="e">
        <f t="shared" si="84"/>
        <v>#VALUE!</v>
      </c>
      <c r="BQ291" s="25" t="e">
        <f t="shared" si="67"/>
        <v>#VALUE!</v>
      </c>
      <c r="BR291" s="23"/>
      <c r="BS291" s="24" t="e">
        <f t="shared" si="68"/>
        <v>#VALUE!</v>
      </c>
      <c r="BT291" s="25"/>
      <c r="BU291" s="35" t="e">
        <f t="shared" si="69"/>
        <v>#VALUE!</v>
      </c>
      <c r="BV291" s="25" t="e">
        <f t="shared" si="70"/>
        <v>#VALUE!</v>
      </c>
      <c r="BW291" s="23"/>
      <c r="BX291" s="24">
        <f t="shared" si="71"/>
        <v>0</v>
      </c>
      <c r="BY291" s="25"/>
      <c r="BZ291" s="58">
        <f t="shared" si="73"/>
        <v>0</v>
      </c>
      <c r="CA291" s="25">
        <f t="shared" si="72"/>
        <v>0</v>
      </c>
    </row>
    <row r="292" spans="1:79" ht="26.4" x14ac:dyDescent="0.25">
      <c r="A292" s="3" t="s">
        <v>6889</v>
      </c>
      <c r="B292" s="3" t="s">
        <v>756</v>
      </c>
      <c r="C292" s="5" t="s">
        <v>2889</v>
      </c>
      <c r="D292" s="36">
        <v>150</v>
      </c>
      <c r="E292" s="37" t="s">
        <v>2890</v>
      </c>
      <c r="F292" s="38">
        <v>6815779</v>
      </c>
      <c r="G292" s="25">
        <v>23.11</v>
      </c>
      <c r="H292" s="26">
        <f t="shared" si="74"/>
        <v>0.15406666666666666</v>
      </c>
      <c r="BE292" s="52"/>
      <c r="BF292" s="15">
        <v>1</v>
      </c>
      <c r="BG292" s="15"/>
      <c r="BH292" s="23"/>
      <c r="BI292" s="24" t="e">
        <f>BF292*#REF!</f>
        <v>#REF!</v>
      </c>
      <c r="BJ292" s="25"/>
      <c r="BK292" s="26">
        <f t="shared" si="79"/>
        <v>0</v>
      </c>
      <c r="BL292" s="25" t="e">
        <f t="shared" si="80"/>
        <v>#REF!</v>
      </c>
      <c r="BM292" s="23"/>
      <c r="BN292" s="24" t="e">
        <f t="shared" si="83"/>
        <v>#VALUE!</v>
      </c>
      <c r="BO292" s="25"/>
      <c r="BP292" s="35" t="e">
        <f t="shared" si="84"/>
        <v>#VALUE!</v>
      </c>
      <c r="BQ292" s="25" t="e">
        <f t="shared" ref="BQ292:BQ320" si="85">BP292*BN292</f>
        <v>#VALUE!</v>
      </c>
      <c r="BR292" s="23"/>
      <c r="BS292" s="24" t="e">
        <f t="shared" ref="BS292:BS304" si="86">$E292*BR292</f>
        <v>#VALUE!</v>
      </c>
      <c r="BT292" s="25"/>
      <c r="BU292" s="35" t="e">
        <f t="shared" ref="BU292:BU304" si="87">BT292/$E292</f>
        <v>#VALUE!</v>
      </c>
      <c r="BV292" s="25" t="e">
        <f t="shared" ref="BV292:BV320" si="88">BU292*BS292</f>
        <v>#VALUE!</v>
      </c>
      <c r="BW292" s="23"/>
      <c r="BX292" s="24">
        <f t="shared" ref="BX292:BX320" si="89">$D292*BW292</f>
        <v>0</v>
      </c>
      <c r="BY292" s="25"/>
      <c r="BZ292" s="58">
        <f t="shared" si="73"/>
        <v>0</v>
      </c>
      <c r="CA292" s="25">
        <f t="shared" ref="CA292:CA320" si="90">BZ292*BX292</f>
        <v>0</v>
      </c>
    </row>
    <row r="293" spans="1:79" ht="39.6" x14ac:dyDescent="0.25">
      <c r="A293" s="3" t="s">
        <v>6890</v>
      </c>
      <c r="B293" s="30" t="s">
        <v>4436</v>
      </c>
      <c r="C293" s="5" t="s">
        <v>2891</v>
      </c>
      <c r="D293" s="36">
        <v>150</v>
      </c>
      <c r="E293" s="37" t="s">
        <v>2892</v>
      </c>
      <c r="F293" s="38">
        <v>6747020</v>
      </c>
      <c r="G293" s="25">
        <v>17.79</v>
      </c>
      <c r="H293" s="26">
        <f t="shared" si="74"/>
        <v>0.1186</v>
      </c>
      <c r="BE293" s="39" t="s">
        <v>3708</v>
      </c>
      <c r="BF293" s="39">
        <v>500</v>
      </c>
      <c r="BG293" s="39" t="s">
        <v>3675</v>
      </c>
      <c r="BH293" s="24">
        <v>10782.200000000003</v>
      </c>
      <c r="BI293" s="24" t="e">
        <f>BF293*#REF!</f>
        <v>#REF!</v>
      </c>
      <c r="BJ293" s="25"/>
      <c r="BK293" s="26">
        <f t="shared" si="79"/>
        <v>0</v>
      </c>
      <c r="BL293" s="25" t="e">
        <f t="shared" si="80"/>
        <v>#REF!</v>
      </c>
      <c r="BM293" s="24">
        <v>10940.799999999997</v>
      </c>
      <c r="BN293" s="24" t="e">
        <f t="shared" si="83"/>
        <v>#VALUE!</v>
      </c>
      <c r="BO293" s="25"/>
      <c r="BP293" s="35" t="e">
        <f t="shared" si="84"/>
        <v>#VALUE!</v>
      </c>
      <c r="BQ293" s="25" t="e">
        <f t="shared" si="85"/>
        <v>#VALUE!</v>
      </c>
      <c r="BR293" s="24">
        <v>7248.800000000002</v>
      </c>
      <c r="BS293" s="24" t="e">
        <f t="shared" si="86"/>
        <v>#VALUE!</v>
      </c>
      <c r="BT293" s="25"/>
      <c r="BU293" s="35" t="e">
        <f t="shared" si="87"/>
        <v>#VALUE!</v>
      </c>
      <c r="BV293" s="25" t="e">
        <f t="shared" si="88"/>
        <v>#VALUE!</v>
      </c>
      <c r="BW293" s="24">
        <v>1151.8000000000002</v>
      </c>
      <c r="BX293" s="24">
        <f t="shared" si="89"/>
        <v>172770.00000000003</v>
      </c>
      <c r="BY293" s="40">
        <v>16.855825999999997</v>
      </c>
      <c r="BZ293" s="58">
        <f t="shared" ref="BZ293:BZ320" si="91">BY293/BF293</f>
        <v>3.3711651999999995E-2</v>
      </c>
      <c r="CA293" s="25">
        <f t="shared" si="90"/>
        <v>5824.3621160399998</v>
      </c>
    </row>
    <row r="294" spans="1:79" ht="26.4" x14ac:dyDescent="0.25">
      <c r="A294" s="3" t="s">
        <v>6891</v>
      </c>
      <c r="B294" s="3" t="s">
        <v>1444</v>
      </c>
      <c r="C294" s="5" t="s">
        <v>3151</v>
      </c>
      <c r="D294" s="36">
        <v>2500</v>
      </c>
      <c r="E294" s="37" t="s">
        <v>3152</v>
      </c>
      <c r="F294" s="38">
        <v>7754201</v>
      </c>
      <c r="G294" s="25">
        <v>19.73</v>
      </c>
      <c r="H294" s="26">
        <f t="shared" si="74"/>
        <v>7.8919999999999997E-3</v>
      </c>
      <c r="BE294" s="42"/>
      <c r="BF294" s="15">
        <v>1</v>
      </c>
      <c r="BG294" s="15"/>
      <c r="BH294" s="23"/>
      <c r="BI294" s="24" t="e">
        <f>BF294*#REF!</f>
        <v>#REF!</v>
      </c>
      <c r="BJ294" s="25"/>
      <c r="BK294" s="26">
        <f t="shared" si="79"/>
        <v>0</v>
      </c>
      <c r="BL294" s="25" t="e">
        <f t="shared" si="80"/>
        <v>#REF!</v>
      </c>
      <c r="BM294" s="23"/>
      <c r="BN294" s="24" t="e">
        <f t="shared" si="83"/>
        <v>#VALUE!</v>
      </c>
      <c r="BO294" s="25"/>
      <c r="BP294" s="35" t="e">
        <f t="shared" si="84"/>
        <v>#VALUE!</v>
      </c>
      <c r="BQ294" s="25" t="e">
        <f t="shared" si="85"/>
        <v>#VALUE!</v>
      </c>
      <c r="BR294" s="23"/>
      <c r="BS294" s="24" t="e">
        <f t="shared" si="86"/>
        <v>#VALUE!</v>
      </c>
      <c r="BT294" s="25"/>
      <c r="BU294" s="35" t="e">
        <f t="shared" si="87"/>
        <v>#VALUE!</v>
      </c>
      <c r="BV294" s="25" t="e">
        <f t="shared" si="88"/>
        <v>#VALUE!</v>
      </c>
      <c r="BW294" s="23"/>
      <c r="BX294" s="24">
        <f t="shared" si="89"/>
        <v>0</v>
      </c>
      <c r="BY294" s="25"/>
      <c r="BZ294" s="58">
        <f t="shared" si="91"/>
        <v>0</v>
      </c>
      <c r="CA294" s="25">
        <f t="shared" si="90"/>
        <v>0</v>
      </c>
    </row>
    <row r="295" spans="1:79" ht="26.4" x14ac:dyDescent="0.25">
      <c r="A295" s="3" t="s">
        <v>6892</v>
      </c>
      <c r="B295" s="3" t="s">
        <v>1445</v>
      </c>
      <c r="C295" s="5" t="s">
        <v>3153</v>
      </c>
      <c r="D295" s="36">
        <v>2500</v>
      </c>
      <c r="E295" s="37" t="s">
        <v>3154</v>
      </c>
      <c r="F295" s="38">
        <v>7754234</v>
      </c>
      <c r="G295" s="25">
        <v>19.989999999999998</v>
      </c>
      <c r="H295" s="26">
        <f t="shared" si="74"/>
        <v>7.9959999999999996E-3</v>
      </c>
      <c r="BE295" s="42"/>
      <c r="BF295" s="15">
        <v>1</v>
      </c>
      <c r="BG295" s="15"/>
      <c r="BH295" s="23"/>
      <c r="BI295" s="24" t="e">
        <f>BF295*#REF!</f>
        <v>#REF!</v>
      </c>
      <c r="BJ295" s="25"/>
      <c r="BK295" s="26">
        <f t="shared" si="79"/>
        <v>0</v>
      </c>
      <c r="BL295" s="25" t="e">
        <f t="shared" si="80"/>
        <v>#REF!</v>
      </c>
      <c r="BM295" s="23"/>
      <c r="BN295" s="24" t="e">
        <f t="shared" si="83"/>
        <v>#VALUE!</v>
      </c>
      <c r="BO295" s="25"/>
      <c r="BP295" s="35" t="e">
        <f t="shared" si="84"/>
        <v>#VALUE!</v>
      </c>
      <c r="BQ295" s="25" t="e">
        <f t="shared" si="85"/>
        <v>#VALUE!</v>
      </c>
      <c r="BR295" s="23"/>
      <c r="BS295" s="24" t="e">
        <f t="shared" si="86"/>
        <v>#VALUE!</v>
      </c>
      <c r="BT295" s="25"/>
      <c r="BU295" s="35" t="e">
        <f t="shared" si="87"/>
        <v>#VALUE!</v>
      </c>
      <c r="BV295" s="25" t="e">
        <f t="shared" si="88"/>
        <v>#VALUE!</v>
      </c>
      <c r="BW295" s="23"/>
      <c r="BX295" s="24">
        <f t="shared" si="89"/>
        <v>0</v>
      </c>
      <c r="BY295" s="25"/>
      <c r="BZ295" s="58">
        <f t="shared" si="91"/>
        <v>0</v>
      </c>
      <c r="CA295" s="25">
        <f t="shared" si="90"/>
        <v>0</v>
      </c>
    </row>
    <row r="296" spans="1:79" ht="26.4" x14ac:dyDescent="0.25">
      <c r="A296" s="3" t="s">
        <v>6893</v>
      </c>
      <c r="B296" s="3" t="s">
        <v>1446</v>
      </c>
      <c r="C296" s="5" t="s">
        <v>3149</v>
      </c>
      <c r="D296" s="36">
        <v>2500</v>
      </c>
      <c r="E296" s="37" t="s">
        <v>3150</v>
      </c>
      <c r="F296" s="38">
        <v>7754200</v>
      </c>
      <c r="G296" s="25">
        <v>19.68</v>
      </c>
      <c r="H296" s="26">
        <f t="shared" si="74"/>
        <v>7.8720000000000005E-3</v>
      </c>
      <c r="BE296" s="41" t="s">
        <v>3709</v>
      </c>
      <c r="BF296" s="39">
        <v>2000</v>
      </c>
      <c r="BG296" s="39" t="s">
        <v>3547</v>
      </c>
      <c r="BH296" s="24">
        <v>1385.8</v>
      </c>
      <c r="BI296" s="24" t="e">
        <f>BF296*#REF!</f>
        <v>#REF!</v>
      </c>
      <c r="BJ296" s="25"/>
      <c r="BK296" s="26">
        <f t="shared" si="79"/>
        <v>0</v>
      </c>
      <c r="BL296" s="25" t="e">
        <f t="shared" si="80"/>
        <v>#REF!</v>
      </c>
      <c r="BM296" s="24">
        <v>221</v>
      </c>
      <c r="BN296" s="24" t="e">
        <f t="shared" si="83"/>
        <v>#VALUE!</v>
      </c>
      <c r="BO296" s="25"/>
      <c r="BP296" s="35" t="e">
        <f t="shared" si="84"/>
        <v>#VALUE!</v>
      </c>
      <c r="BQ296" s="25" t="e">
        <f t="shared" si="85"/>
        <v>#VALUE!</v>
      </c>
      <c r="BR296" s="24">
        <v>1102.3999999999999</v>
      </c>
      <c r="BS296" s="24" t="e">
        <f t="shared" si="86"/>
        <v>#VALUE!</v>
      </c>
      <c r="BT296" s="25"/>
      <c r="BU296" s="35" t="e">
        <f t="shared" si="87"/>
        <v>#VALUE!</v>
      </c>
      <c r="BV296" s="25" t="e">
        <f t="shared" si="88"/>
        <v>#VALUE!</v>
      </c>
      <c r="BW296" s="24">
        <v>18.200000000000003</v>
      </c>
      <c r="BX296" s="24">
        <f t="shared" si="89"/>
        <v>45500.000000000007</v>
      </c>
      <c r="BY296" s="40">
        <v>34.903125000000003</v>
      </c>
      <c r="BZ296" s="58">
        <f t="shared" si="91"/>
        <v>1.74515625E-2</v>
      </c>
      <c r="CA296" s="25">
        <f t="shared" si="90"/>
        <v>794.04609375000018</v>
      </c>
    </row>
    <row r="297" spans="1:79" ht="26.4" x14ac:dyDescent="0.25">
      <c r="A297" s="3" t="s">
        <v>6894</v>
      </c>
      <c r="B297" s="20" t="s">
        <v>2322</v>
      </c>
      <c r="C297" s="5" t="s">
        <v>3157</v>
      </c>
      <c r="D297" s="36">
        <v>2500</v>
      </c>
      <c r="E297" s="37" t="s">
        <v>3146</v>
      </c>
      <c r="F297" s="38">
        <v>7750022</v>
      </c>
      <c r="G297" s="25">
        <v>39.200000000000003</v>
      </c>
      <c r="H297" s="26">
        <f t="shared" si="74"/>
        <v>1.5679999999999999E-2</v>
      </c>
      <c r="BE297" s="42"/>
      <c r="BF297" s="15">
        <v>1</v>
      </c>
      <c r="BG297" s="15"/>
      <c r="BH297" s="23"/>
      <c r="BI297" s="24" t="e">
        <f>BF297*#REF!</f>
        <v>#REF!</v>
      </c>
      <c r="BJ297" s="25"/>
      <c r="BK297" s="26">
        <f t="shared" si="79"/>
        <v>0</v>
      </c>
      <c r="BL297" s="25" t="e">
        <f t="shared" si="80"/>
        <v>#REF!</v>
      </c>
      <c r="BM297" s="23"/>
      <c r="BN297" s="24" t="e">
        <f t="shared" si="83"/>
        <v>#VALUE!</v>
      </c>
      <c r="BO297" s="25"/>
      <c r="BP297" s="35" t="e">
        <f t="shared" si="84"/>
        <v>#VALUE!</v>
      </c>
      <c r="BQ297" s="25" t="e">
        <f t="shared" si="85"/>
        <v>#VALUE!</v>
      </c>
      <c r="BR297" s="23"/>
      <c r="BS297" s="24" t="e">
        <f t="shared" si="86"/>
        <v>#VALUE!</v>
      </c>
      <c r="BT297" s="25"/>
      <c r="BU297" s="35" t="e">
        <f t="shared" si="87"/>
        <v>#VALUE!</v>
      </c>
      <c r="BV297" s="25" t="e">
        <f t="shared" si="88"/>
        <v>#VALUE!</v>
      </c>
      <c r="BW297" s="23"/>
      <c r="BX297" s="24">
        <f t="shared" si="89"/>
        <v>0</v>
      </c>
      <c r="BY297" s="25"/>
      <c r="BZ297" s="58">
        <f t="shared" si="91"/>
        <v>0</v>
      </c>
      <c r="CA297" s="25">
        <f t="shared" si="90"/>
        <v>0</v>
      </c>
    </row>
    <row r="298" spans="1:79" ht="26.4" x14ac:dyDescent="0.25">
      <c r="A298" s="3" t="s">
        <v>6895</v>
      </c>
      <c r="B298" s="17" t="s">
        <v>2482</v>
      </c>
      <c r="C298" s="5" t="s">
        <v>3158</v>
      </c>
      <c r="D298" s="36">
        <v>2500</v>
      </c>
      <c r="E298" s="37" t="s">
        <v>3159</v>
      </c>
      <c r="F298" s="38">
        <v>2110500</v>
      </c>
      <c r="G298" s="25">
        <v>19.350000000000001</v>
      </c>
      <c r="H298" s="26">
        <f t="shared" si="74"/>
        <v>7.7400000000000004E-3</v>
      </c>
      <c r="BE298" s="39" t="s">
        <v>3710</v>
      </c>
      <c r="BF298" s="39">
        <v>500</v>
      </c>
      <c r="BG298" s="39" t="s">
        <v>3675</v>
      </c>
      <c r="BH298" s="24">
        <v>17232.799999999996</v>
      </c>
      <c r="BI298" s="24" t="e">
        <f>BF298*#REF!</f>
        <v>#REF!</v>
      </c>
      <c r="BJ298" s="25"/>
      <c r="BK298" s="26">
        <f t="shared" si="79"/>
        <v>0</v>
      </c>
      <c r="BL298" s="25" t="e">
        <f t="shared" si="80"/>
        <v>#REF!</v>
      </c>
      <c r="BM298" s="24">
        <v>10587.2</v>
      </c>
      <c r="BN298" s="24" t="e">
        <f t="shared" si="83"/>
        <v>#VALUE!</v>
      </c>
      <c r="BO298" s="25"/>
      <c r="BP298" s="35" t="e">
        <f t="shared" si="84"/>
        <v>#VALUE!</v>
      </c>
      <c r="BQ298" s="25" t="e">
        <f t="shared" si="85"/>
        <v>#VALUE!</v>
      </c>
      <c r="BR298" s="24">
        <v>3289</v>
      </c>
      <c r="BS298" s="24" t="e">
        <f t="shared" si="86"/>
        <v>#VALUE!</v>
      </c>
      <c r="BT298" s="25"/>
      <c r="BU298" s="35" t="e">
        <f t="shared" si="87"/>
        <v>#VALUE!</v>
      </c>
      <c r="BV298" s="25" t="e">
        <f t="shared" si="88"/>
        <v>#VALUE!</v>
      </c>
      <c r="BW298" s="24">
        <v>808.6</v>
      </c>
      <c r="BX298" s="24">
        <f t="shared" si="89"/>
        <v>2021500</v>
      </c>
      <c r="BY298" s="40">
        <v>20.179510000000001</v>
      </c>
      <c r="BZ298" s="58">
        <f t="shared" si="91"/>
        <v>4.0359020000000002E-2</v>
      </c>
      <c r="CA298" s="25">
        <f t="shared" si="90"/>
        <v>81585.758930000011</v>
      </c>
    </row>
    <row r="299" spans="1:79" ht="26.4" x14ac:dyDescent="0.25">
      <c r="A299" s="3" t="s">
        <v>6896</v>
      </c>
      <c r="B299" s="3" t="s">
        <v>1447</v>
      </c>
      <c r="C299" s="5" t="s">
        <v>2982</v>
      </c>
      <c r="D299" s="36">
        <v>500</v>
      </c>
      <c r="E299" s="37" t="s">
        <v>2983</v>
      </c>
      <c r="F299" s="38">
        <v>7740509</v>
      </c>
      <c r="G299" s="25">
        <v>17.53</v>
      </c>
      <c r="H299" s="26">
        <f t="shared" si="74"/>
        <v>3.5060000000000001E-2</v>
      </c>
      <c r="BE299" s="53"/>
      <c r="BF299" s="15">
        <v>1</v>
      </c>
      <c r="BG299" s="15"/>
      <c r="BH299" s="23"/>
      <c r="BI299" s="24" t="e">
        <f>BF299*#REF!</f>
        <v>#REF!</v>
      </c>
      <c r="BJ299" s="25"/>
      <c r="BK299" s="26">
        <f t="shared" si="79"/>
        <v>0</v>
      </c>
      <c r="BL299" s="25" t="e">
        <f t="shared" si="80"/>
        <v>#REF!</v>
      </c>
      <c r="BM299" s="23"/>
      <c r="BN299" s="24" t="e">
        <f t="shared" si="83"/>
        <v>#VALUE!</v>
      </c>
      <c r="BO299" s="25"/>
      <c r="BP299" s="35" t="e">
        <f t="shared" si="84"/>
        <v>#VALUE!</v>
      </c>
      <c r="BQ299" s="25" t="e">
        <f t="shared" si="85"/>
        <v>#VALUE!</v>
      </c>
      <c r="BR299" s="23"/>
      <c r="BS299" s="24" t="e">
        <f t="shared" si="86"/>
        <v>#VALUE!</v>
      </c>
      <c r="BT299" s="25"/>
      <c r="BU299" s="35" t="e">
        <f t="shared" si="87"/>
        <v>#VALUE!</v>
      </c>
      <c r="BV299" s="25" t="e">
        <f t="shared" si="88"/>
        <v>#VALUE!</v>
      </c>
      <c r="BW299" s="23"/>
      <c r="BX299" s="24">
        <f t="shared" si="89"/>
        <v>0</v>
      </c>
      <c r="BY299" s="25"/>
      <c r="BZ299" s="58">
        <f t="shared" si="91"/>
        <v>0</v>
      </c>
      <c r="CA299" s="25">
        <f t="shared" si="90"/>
        <v>0</v>
      </c>
    </row>
    <row r="300" spans="1:79" ht="26.4" x14ac:dyDescent="0.25">
      <c r="A300" s="3" t="s">
        <v>6897</v>
      </c>
      <c r="B300" s="3" t="s">
        <v>755</v>
      </c>
      <c r="C300" s="5" t="s">
        <v>3128</v>
      </c>
      <c r="D300" s="36">
        <v>2000</v>
      </c>
      <c r="E300" s="37" t="s">
        <v>2771</v>
      </c>
      <c r="F300" s="38">
        <v>6814010</v>
      </c>
      <c r="G300" s="25">
        <v>32.369999999999997</v>
      </c>
      <c r="H300" s="26">
        <f t="shared" si="74"/>
        <v>1.6184999999999998E-2</v>
      </c>
      <c r="BE300" s="50"/>
      <c r="BF300" s="15">
        <v>1</v>
      </c>
      <c r="BG300" s="15"/>
      <c r="BH300" s="23"/>
      <c r="BI300" s="24" t="e">
        <f>BF300*#REF!</f>
        <v>#REF!</v>
      </c>
      <c r="BJ300" s="25"/>
      <c r="BK300" s="26">
        <f t="shared" si="79"/>
        <v>0</v>
      </c>
      <c r="BL300" s="25" t="e">
        <f t="shared" si="80"/>
        <v>#REF!</v>
      </c>
      <c r="BM300" s="23"/>
      <c r="BN300" s="24" t="e">
        <f t="shared" si="83"/>
        <v>#VALUE!</v>
      </c>
      <c r="BO300" s="25"/>
      <c r="BP300" s="35" t="e">
        <f t="shared" si="84"/>
        <v>#VALUE!</v>
      </c>
      <c r="BQ300" s="25" t="e">
        <f t="shared" si="85"/>
        <v>#VALUE!</v>
      </c>
      <c r="BR300" s="23"/>
      <c r="BS300" s="24" t="e">
        <f t="shared" si="86"/>
        <v>#VALUE!</v>
      </c>
      <c r="BT300" s="25"/>
      <c r="BU300" s="35" t="e">
        <f t="shared" si="87"/>
        <v>#VALUE!</v>
      </c>
      <c r="BV300" s="25" t="e">
        <f t="shared" si="88"/>
        <v>#VALUE!</v>
      </c>
      <c r="BW300" s="23"/>
      <c r="BX300" s="24">
        <f t="shared" si="89"/>
        <v>0</v>
      </c>
      <c r="BY300" s="25"/>
      <c r="BZ300" s="58">
        <f t="shared" si="91"/>
        <v>0</v>
      </c>
      <c r="CA300" s="25">
        <f t="shared" si="90"/>
        <v>0</v>
      </c>
    </row>
    <row r="301" spans="1:79" ht="26.4" x14ac:dyDescent="0.25">
      <c r="A301" s="3" t="s">
        <v>6898</v>
      </c>
      <c r="B301" s="3" t="s">
        <v>1448</v>
      </c>
      <c r="C301" s="5" t="s">
        <v>2980</v>
      </c>
      <c r="D301" s="36">
        <v>500</v>
      </c>
      <c r="E301" s="37" t="s">
        <v>2981</v>
      </c>
      <c r="F301" s="38">
        <v>7620115</v>
      </c>
      <c r="G301" s="25">
        <v>22.48</v>
      </c>
      <c r="H301" s="26">
        <f t="shared" si="74"/>
        <v>4.496E-2</v>
      </c>
      <c r="BE301" s="41" t="s">
        <v>3711</v>
      </c>
      <c r="BF301" s="39">
        <v>2000</v>
      </c>
      <c r="BG301" s="39" t="s">
        <v>3547</v>
      </c>
      <c r="BH301" s="24">
        <v>171.6</v>
      </c>
      <c r="BI301" s="24" t="e">
        <f>BF301*#REF!</f>
        <v>#REF!</v>
      </c>
      <c r="BJ301" s="25"/>
      <c r="BK301" s="26">
        <f t="shared" si="79"/>
        <v>0</v>
      </c>
      <c r="BL301" s="25" t="e">
        <f t="shared" si="80"/>
        <v>#REF!</v>
      </c>
      <c r="BM301" s="24">
        <v>106.6</v>
      </c>
      <c r="BN301" s="24" t="e">
        <f t="shared" si="83"/>
        <v>#VALUE!</v>
      </c>
      <c r="BO301" s="25"/>
      <c r="BP301" s="35" t="e">
        <f t="shared" si="84"/>
        <v>#VALUE!</v>
      </c>
      <c r="BQ301" s="25" t="e">
        <f t="shared" si="85"/>
        <v>#VALUE!</v>
      </c>
      <c r="BR301" s="24">
        <v>23.4</v>
      </c>
      <c r="BS301" s="24" t="e">
        <f t="shared" si="86"/>
        <v>#VALUE!</v>
      </c>
      <c r="BT301" s="25"/>
      <c r="BU301" s="35" t="e">
        <f t="shared" si="87"/>
        <v>#VALUE!</v>
      </c>
      <c r="BV301" s="25" t="e">
        <f t="shared" si="88"/>
        <v>#VALUE!</v>
      </c>
      <c r="BW301" s="24">
        <v>158.6</v>
      </c>
      <c r="BX301" s="24">
        <f t="shared" si="89"/>
        <v>79300</v>
      </c>
      <c r="BY301" s="40">
        <v>31.882099999999998</v>
      </c>
      <c r="BZ301" s="58">
        <f t="shared" si="91"/>
        <v>1.5941049999999998E-2</v>
      </c>
      <c r="CA301" s="25">
        <f t="shared" si="90"/>
        <v>1264.1252649999999</v>
      </c>
    </row>
    <row r="302" spans="1:79" ht="26.4" x14ac:dyDescent="0.25">
      <c r="A302" s="3" t="s">
        <v>6899</v>
      </c>
      <c r="B302" s="17" t="s">
        <v>2488</v>
      </c>
      <c r="C302" s="5" t="s">
        <v>3082</v>
      </c>
      <c r="D302" s="36">
        <v>1000</v>
      </c>
      <c r="E302" s="37" t="s">
        <v>3021</v>
      </c>
      <c r="F302" s="38">
        <v>9406051</v>
      </c>
      <c r="G302" s="25">
        <v>19.649999999999999</v>
      </c>
      <c r="H302" s="26">
        <f t="shared" si="74"/>
        <v>1.9649999999999997E-2</v>
      </c>
      <c r="BE302" s="15"/>
      <c r="BF302" s="3">
        <v>1</v>
      </c>
      <c r="BG302" s="3"/>
      <c r="BH302" s="24">
        <v>145.6</v>
      </c>
      <c r="BI302" s="24" t="e">
        <f>BF302*#REF!</f>
        <v>#REF!</v>
      </c>
      <c r="BJ302" s="25"/>
      <c r="BK302" s="26">
        <f t="shared" si="79"/>
        <v>0</v>
      </c>
      <c r="BL302" s="25" t="e">
        <f t="shared" si="80"/>
        <v>#REF!</v>
      </c>
      <c r="BM302" s="24">
        <v>46.8</v>
      </c>
      <c r="BN302" s="24" t="e">
        <f t="shared" si="83"/>
        <v>#VALUE!</v>
      </c>
      <c r="BO302" s="25"/>
      <c r="BP302" s="35" t="e">
        <f t="shared" si="84"/>
        <v>#VALUE!</v>
      </c>
      <c r="BQ302" s="25" t="e">
        <f t="shared" si="85"/>
        <v>#VALUE!</v>
      </c>
      <c r="BR302" s="23">
        <v>0</v>
      </c>
      <c r="BS302" s="24" t="e">
        <f t="shared" si="86"/>
        <v>#VALUE!</v>
      </c>
      <c r="BT302" s="25"/>
      <c r="BU302" s="35" t="e">
        <f t="shared" si="87"/>
        <v>#VALUE!</v>
      </c>
      <c r="BV302" s="25" t="e">
        <f t="shared" si="88"/>
        <v>#VALUE!</v>
      </c>
      <c r="BW302" s="23">
        <v>0</v>
      </c>
      <c r="BX302" s="24">
        <f t="shared" si="89"/>
        <v>0</v>
      </c>
      <c r="BY302" s="25"/>
      <c r="BZ302" s="58">
        <f t="shared" si="91"/>
        <v>0</v>
      </c>
      <c r="CA302" s="25">
        <f t="shared" si="90"/>
        <v>0</v>
      </c>
    </row>
    <row r="303" spans="1:79" ht="26.4" x14ac:dyDescent="0.25">
      <c r="A303" s="3" t="s">
        <v>6900</v>
      </c>
      <c r="B303" s="17" t="s">
        <v>2483</v>
      </c>
      <c r="C303" s="5" t="s">
        <v>3074</v>
      </c>
      <c r="D303" s="36">
        <v>1000</v>
      </c>
      <c r="E303" s="37" t="s">
        <v>3021</v>
      </c>
      <c r="F303" s="38">
        <v>6354550</v>
      </c>
      <c r="G303" s="25">
        <v>21.83</v>
      </c>
      <c r="H303" s="26">
        <f t="shared" si="74"/>
        <v>2.1829999999999999E-2</v>
      </c>
      <c r="BE303" s="41" t="s">
        <v>3712</v>
      </c>
      <c r="BF303" s="39">
        <f>4*250</f>
        <v>1000</v>
      </c>
      <c r="BG303" s="39" t="s">
        <v>3613</v>
      </c>
      <c r="BH303" s="24">
        <v>49.400000000000006</v>
      </c>
      <c r="BI303" s="24" t="e">
        <f>BF303*#REF!</f>
        <v>#REF!</v>
      </c>
      <c r="BJ303" s="25"/>
      <c r="BK303" s="26">
        <f t="shared" si="79"/>
        <v>0</v>
      </c>
      <c r="BL303" s="25" t="e">
        <f t="shared" si="80"/>
        <v>#REF!</v>
      </c>
      <c r="BM303" s="24">
        <v>158.6</v>
      </c>
      <c r="BN303" s="24" t="e">
        <f t="shared" si="83"/>
        <v>#VALUE!</v>
      </c>
      <c r="BO303" s="25"/>
      <c r="BP303" s="35" t="e">
        <f t="shared" si="84"/>
        <v>#VALUE!</v>
      </c>
      <c r="BQ303" s="25" t="e">
        <f t="shared" si="85"/>
        <v>#VALUE!</v>
      </c>
      <c r="BR303" s="24">
        <v>85.8</v>
      </c>
      <c r="BS303" s="24" t="e">
        <f t="shared" si="86"/>
        <v>#VALUE!</v>
      </c>
      <c r="BT303" s="25"/>
      <c r="BU303" s="35" t="e">
        <f t="shared" si="87"/>
        <v>#VALUE!</v>
      </c>
      <c r="BV303" s="25" t="e">
        <f t="shared" si="88"/>
        <v>#VALUE!</v>
      </c>
      <c r="BW303" s="24">
        <v>189.79999999999998</v>
      </c>
      <c r="BX303" s="24">
        <f t="shared" si="89"/>
        <v>189799.99999999997</v>
      </c>
      <c r="BY303" s="40">
        <v>16.801876</v>
      </c>
      <c r="BZ303" s="58">
        <f t="shared" si="91"/>
        <v>1.6801876E-2</v>
      </c>
      <c r="CA303" s="25">
        <f t="shared" si="90"/>
        <v>3188.9960647999997</v>
      </c>
    </row>
    <row r="304" spans="1:79" ht="26.4" x14ac:dyDescent="0.25">
      <c r="A304" s="3" t="s">
        <v>6901</v>
      </c>
      <c r="B304" s="3" t="s">
        <v>724</v>
      </c>
      <c r="C304" s="5" t="s">
        <v>3129</v>
      </c>
      <c r="D304" s="36">
        <v>2000</v>
      </c>
      <c r="E304" s="37" t="s">
        <v>2771</v>
      </c>
      <c r="F304" s="38">
        <v>7754210</v>
      </c>
      <c r="G304" s="25">
        <v>29.91</v>
      </c>
      <c r="H304" s="26">
        <f t="shared" si="74"/>
        <v>1.4955E-2</v>
      </c>
      <c r="BE304" s="41" t="s">
        <v>3713</v>
      </c>
      <c r="BF304" s="39">
        <v>1000</v>
      </c>
      <c r="BG304" s="39" t="s">
        <v>3613</v>
      </c>
      <c r="BH304" s="24">
        <v>111.8</v>
      </c>
      <c r="BI304" s="24" t="e">
        <f>BF304*#REF!</f>
        <v>#REF!</v>
      </c>
      <c r="BJ304" s="25"/>
      <c r="BK304" s="26">
        <f t="shared" si="79"/>
        <v>0</v>
      </c>
      <c r="BL304" s="25" t="e">
        <f t="shared" si="80"/>
        <v>#REF!</v>
      </c>
      <c r="BM304" s="24">
        <v>200.20000000000002</v>
      </c>
      <c r="BN304" s="24" t="e">
        <f t="shared" si="83"/>
        <v>#VALUE!</v>
      </c>
      <c r="BO304" s="25"/>
      <c r="BP304" s="35" t="e">
        <f t="shared" si="84"/>
        <v>#VALUE!</v>
      </c>
      <c r="BQ304" s="25" t="e">
        <f t="shared" si="85"/>
        <v>#VALUE!</v>
      </c>
      <c r="BR304" s="24">
        <v>59.800000000000011</v>
      </c>
      <c r="BS304" s="24" t="e">
        <f t="shared" si="86"/>
        <v>#VALUE!</v>
      </c>
      <c r="BT304" s="25"/>
      <c r="BU304" s="35" t="e">
        <f t="shared" si="87"/>
        <v>#VALUE!</v>
      </c>
      <c r="BV304" s="25" t="e">
        <f t="shared" si="88"/>
        <v>#VALUE!</v>
      </c>
      <c r="BW304" s="24">
        <v>5.2</v>
      </c>
      <c r="BX304" s="24">
        <f t="shared" si="89"/>
        <v>10400</v>
      </c>
      <c r="BY304" s="40">
        <v>19.605663</v>
      </c>
      <c r="BZ304" s="58">
        <f t="shared" si="91"/>
        <v>1.9605662999999999E-2</v>
      </c>
      <c r="CA304" s="25">
        <f t="shared" si="90"/>
        <v>203.8988952</v>
      </c>
    </row>
    <row r="305" spans="1:79" ht="26.4" x14ac:dyDescent="0.25">
      <c r="A305" s="3" t="s">
        <v>6902</v>
      </c>
      <c r="B305" s="3" t="s">
        <v>1449</v>
      </c>
      <c r="C305" s="5" t="s">
        <v>2927</v>
      </c>
      <c r="D305" s="36">
        <v>250</v>
      </c>
      <c r="E305" s="37" t="s">
        <v>2928</v>
      </c>
      <c r="F305" s="38">
        <v>7661473</v>
      </c>
      <c r="G305" s="25">
        <v>23.82</v>
      </c>
      <c r="H305" s="26">
        <f t="shared" si="74"/>
        <v>9.5280000000000004E-2</v>
      </c>
      <c r="BE305" s="41" t="s">
        <v>3714</v>
      </c>
      <c r="BF305" s="54">
        <v>1000</v>
      </c>
      <c r="BG305" s="39" t="s">
        <v>3613</v>
      </c>
      <c r="BH305" s="24">
        <v>28.6</v>
      </c>
      <c r="BI305" s="24" t="e">
        <f>#REF!*#REF!</f>
        <v>#REF!</v>
      </c>
      <c r="BJ305" s="25"/>
      <c r="BK305" s="26" t="e">
        <f>BJ305/#REF!</f>
        <v>#REF!</v>
      </c>
      <c r="BL305" s="25" t="e">
        <f t="shared" si="80"/>
        <v>#REF!</v>
      </c>
      <c r="BM305" s="24">
        <v>33.800000000000004</v>
      </c>
      <c r="BN305" s="24" t="e">
        <f>#REF!*BM305</f>
        <v>#REF!</v>
      </c>
      <c r="BO305" s="25"/>
      <c r="BP305" s="35" t="e">
        <f>BO305/#REF!</f>
        <v>#REF!</v>
      </c>
      <c r="BQ305" s="25" t="e">
        <f t="shared" si="85"/>
        <v>#REF!</v>
      </c>
      <c r="BR305" s="24">
        <v>23.400000000000002</v>
      </c>
      <c r="BS305" s="24" t="e">
        <f>#REF!*BR305</f>
        <v>#REF!</v>
      </c>
      <c r="BT305" s="25"/>
      <c r="BU305" s="35" t="e">
        <f>BT305/#REF!</f>
        <v>#REF!</v>
      </c>
      <c r="BV305" s="25" t="e">
        <f t="shared" si="88"/>
        <v>#REF!</v>
      </c>
      <c r="BW305" s="24">
        <v>85.8</v>
      </c>
      <c r="BX305" s="24">
        <f t="shared" si="89"/>
        <v>21450</v>
      </c>
      <c r="BY305" s="40">
        <v>19.616085999999999</v>
      </c>
      <c r="BZ305" s="58">
        <f t="shared" si="91"/>
        <v>1.9616085999999998E-2</v>
      </c>
      <c r="CA305" s="25">
        <f t="shared" si="90"/>
        <v>420.76504469999998</v>
      </c>
    </row>
    <row r="306" spans="1:79" ht="26.4" x14ac:dyDescent="0.25">
      <c r="A306" s="3" t="s">
        <v>6903</v>
      </c>
      <c r="B306" s="3" t="s">
        <v>723</v>
      </c>
      <c r="C306" s="5" t="s">
        <v>3085</v>
      </c>
      <c r="D306" s="36">
        <v>1000</v>
      </c>
      <c r="E306" s="37" t="s">
        <v>3086</v>
      </c>
      <c r="F306" s="38">
        <v>49471</v>
      </c>
      <c r="G306" s="25">
        <v>17.739999999999998</v>
      </c>
      <c r="H306" s="26">
        <f t="shared" si="74"/>
        <v>1.7739999999999999E-2</v>
      </c>
      <c r="BE306" s="41" t="s">
        <v>3715</v>
      </c>
      <c r="BF306" s="39">
        <v>1000</v>
      </c>
      <c r="BG306" s="39" t="s">
        <v>3613</v>
      </c>
      <c r="BH306" s="24">
        <v>2020.1999999999998</v>
      </c>
      <c r="BI306" s="24" t="e">
        <f>BF306*#REF!</f>
        <v>#REF!</v>
      </c>
      <c r="BJ306" s="25"/>
      <c r="BK306" s="26">
        <f t="shared" ref="BK306:BK313" si="92">BJ306/BF306</f>
        <v>0</v>
      </c>
      <c r="BL306" s="25" t="e">
        <f t="shared" si="80"/>
        <v>#REF!</v>
      </c>
      <c r="BM306" s="24">
        <v>2111.2000000000003</v>
      </c>
      <c r="BN306" s="24" t="e">
        <f t="shared" ref="BN306:BN313" si="93">$E306*BM306</f>
        <v>#VALUE!</v>
      </c>
      <c r="BO306" s="25"/>
      <c r="BP306" s="35" t="e">
        <f t="shared" ref="BP306:BP313" si="94">BO306/$E306</f>
        <v>#VALUE!</v>
      </c>
      <c r="BQ306" s="25" t="e">
        <f t="shared" si="85"/>
        <v>#VALUE!</v>
      </c>
      <c r="BR306" s="24">
        <v>1047.8</v>
      </c>
      <c r="BS306" s="24" t="e">
        <f t="shared" ref="BS306:BS313" si="95">$E306*BR306</f>
        <v>#VALUE!</v>
      </c>
      <c r="BT306" s="25"/>
      <c r="BU306" s="35" t="e">
        <f t="shared" ref="BU306:BU313" si="96">BT306/$E306</f>
        <v>#VALUE!</v>
      </c>
      <c r="BV306" s="25" t="e">
        <f t="shared" si="88"/>
        <v>#VALUE!</v>
      </c>
      <c r="BW306" s="24">
        <v>148.20000000000002</v>
      </c>
      <c r="BX306" s="24">
        <f t="shared" si="89"/>
        <v>148200.00000000003</v>
      </c>
      <c r="BY306" s="40">
        <v>21.325458000000001</v>
      </c>
      <c r="BZ306" s="58">
        <f t="shared" si="91"/>
        <v>2.1325458000000002E-2</v>
      </c>
      <c r="CA306" s="25">
        <f t="shared" si="90"/>
        <v>3160.4328756000009</v>
      </c>
    </row>
    <row r="307" spans="1:79" ht="26.4" x14ac:dyDescent="0.25">
      <c r="A307" s="3" t="s">
        <v>6904</v>
      </c>
      <c r="B307" s="3" t="s">
        <v>722</v>
      </c>
      <c r="C307" s="5" t="s">
        <v>3088</v>
      </c>
      <c r="D307" s="36">
        <v>1000</v>
      </c>
      <c r="E307" s="37" t="s">
        <v>3086</v>
      </c>
      <c r="F307" s="38">
        <v>8788708</v>
      </c>
      <c r="G307" s="25">
        <v>14.5</v>
      </c>
      <c r="H307" s="26">
        <f t="shared" si="74"/>
        <v>1.4500000000000001E-2</v>
      </c>
      <c r="BE307" s="41" t="s">
        <v>3716</v>
      </c>
      <c r="BF307" s="39">
        <v>500</v>
      </c>
      <c r="BG307" s="39" t="s">
        <v>3545</v>
      </c>
      <c r="BH307" s="24">
        <v>3135.6</v>
      </c>
      <c r="BI307" s="24" t="e">
        <f>BF307*#REF!</f>
        <v>#REF!</v>
      </c>
      <c r="BJ307" s="25"/>
      <c r="BK307" s="26">
        <f t="shared" si="92"/>
        <v>0</v>
      </c>
      <c r="BL307" s="25" t="e">
        <f t="shared" si="80"/>
        <v>#REF!</v>
      </c>
      <c r="BM307" s="24">
        <v>1045.1999999999998</v>
      </c>
      <c r="BN307" s="24" t="e">
        <f t="shared" si="93"/>
        <v>#VALUE!</v>
      </c>
      <c r="BO307" s="25"/>
      <c r="BP307" s="35" t="e">
        <f t="shared" si="94"/>
        <v>#VALUE!</v>
      </c>
      <c r="BQ307" s="25" t="e">
        <f t="shared" si="85"/>
        <v>#VALUE!</v>
      </c>
      <c r="BR307" s="24">
        <v>943.80000000000007</v>
      </c>
      <c r="BS307" s="24" t="e">
        <f t="shared" si="95"/>
        <v>#VALUE!</v>
      </c>
      <c r="BT307" s="25"/>
      <c r="BU307" s="35" t="e">
        <f t="shared" si="96"/>
        <v>#VALUE!</v>
      </c>
      <c r="BV307" s="25" t="e">
        <f t="shared" si="88"/>
        <v>#VALUE!</v>
      </c>
      <c r="BW307" s="24">
        <v>169.00000000000003</v>
      </c>
      <c r="BX307" s="24">
        <f t="shared" si="89"/>
        <v>169000.00000000003</v>
      </c>
      <c r="BY307" s="40">
        <v>16.395379000000002</v>
      </c>
      <c r="BZ307" s="58">
        <f t="shared" si="91"/>
        <v>3.2790758000000003E-2</v>
      </c>
      <c r="CA307" s="25">
        <f t="shared" si="90"/>
        <v>5541.6381020000017</v>
      </c>
    </row>
    <row r="308" spans="1:79" ht="26.4" x14ac:dyDescent="0.25">
      <c r="A308" s="3" t="s">
        <v>6905</v>
      </c>
      <c r="B308" s="3" t="s">
        <v>721</v>
      </c>
      <c r="C308" s="5" t="s">
        <v>3055</v>
      </c>
      <c r="D308" s="36">
        <v>1000</v>
      </c>
      <c r="E308" s="37" t="s">
        <v>3056</v>
      </c>
      <c r="F308" s="38">
        <v>7741705</v>
      </c>
      <c r="G308" s="25">
        <v>12.46</v>
      </c>
      <c r="H308" s="26">
        <f t="shared" si="74"/>
        <v>1.2460000000000001E-2</v>
      </c>
      <c r="BE308" s="41" t="s">
        <v>3717</v>
      </c>
      <c r="BF308" s="39">
        <v>2000</v>
      </c>
      <c r="BG308" s="39" t="s">
        <v>3547</v>
      </c>
      <c r="BH308" s="24">
        <v>702.00000000000011</v>
      </c>
      <c r="BI308" s="24" t="e">
        <f>BF308*#REF!</f>
        <v>#REF!</v>
      </c>
      <c r="BJ308" s="25"/>
      <c r="BK308" s="26">
        <f t="shared" si="92"/>
        <v>0</v>
      </c>
      <c r="BL308" s="25" t="e">
        <f t="shared" si="80"/>
        <v>#REF!</v>
      </c>
      <c r="BM308" s="24">
        <v>621.4</v>
      </c>
      <c r="BN308" s="24" t="e">
        <f t="shared" si="93"/>
        <v>#VALUE!</v>
      </c>
      <c r="BO308" s="25"/>
      <c r="BP308" s="35" t="e">
        <f t="shared" si="94"/>
        <v>#VALUE!</v>
      </c>
      <c r="BQ308" s="25" t="e">
        <f t="shared" si="85"/>
        <v>#VALUE!</v>
      </c>
      <c r="BR308" s="24">
        <v>171.6</v>
      </c>
      <c r="BS308" s="24" t="e">
        <f t="shared" si="95"/>
        <v>#VALUE!</v>
      </c>
      <c r="BT308" s="25"/>
      <c r="BU308" s="35" t="e">
        <f t="shared" si="96"/>
        <v>#VALUE!</v>
      </c>
      <c r="BV308" s="25" t="e">
        <f t="shared" si="88"/>
        <v>#VALUE!</v>
      </c>
      <c r="BW308" s="24">
        <v>72.8</v>
      </c>
      <c r="BX308" s="24">
        <f t="shared" si="89"/>
        <v>72800</v>
      </c>
      <c r="BY308" s="40">
        <v>32.114199999999997</v>
      </c>
      <c r="BZ308" s="58">
        <f t="shared" si="91"/>
        <v>1.6057099999999998E-2</v>
      </c>
      <c r="CA308" s="25">
        <f t="shared" si="90"/>
        <v>1168.9568799999997</v>
      </c>
    </row>
    <row r="309" spans="1:79" ht="26.4" x14ac:dyDescent="0.25">
      <c r="A309" s="3" t="s">
        <v>6906</v>
      </c>
      <c r="B309" s="3" t="s">
        <v>1450</v>
      </c>
      <c r="C309" s="5" t="s">
        <v>3087</v>
      </c>
      <c r="D309" s="36">
        <v>1000</v>
      </c>
      <c r="E309" s="37" t="s">
        <v>3086</v>
      </c>
      <c r="F309" s="38">
        <v>49472</v>
      </c>
      <c r="G309" s="25">
        <v>19.98</v>
      </c>
      <c r="H309" s="26">
        <f t="shared" si="74"/>
        <v>1.9980000000000001E-2</v>
      </c>
      <c r="BE309" s="51"/>
      <c r="BF309" s="3">
        <v>1</v>
      </c>
      <c r="BG309" s="3"/>
      <c r="BH309" s="23">
        <v>0</v>
      </c>
      <c r="BI309" s="24" t="e">
        <f>BF309*#REF!</f>
        <v>#REF!</v>
      </c>
      <c r="BJ309" s="25"/>
      <c r="BK309" s="26">
        <f t="shared" si="92"/>
        <v>0</v>
      </c>
      <c r="BL309" s="25" t="e">
        <f t="shared" si="80"/>
        <v>#REF!</v>
      </c>
      <c r="BM309" s="24">
        <v>18.200000000000003</v>
      </c>
      <c r="BN309" s="24" t="e">
        <f t="shared" si="93"/>
        <v>#VALUE!</v>
      </c>
      <c r="BO309" s="25"/>
      <c r="BP309" s="35" t="e">
        <f t="shared" si="94"/>
        <v>#VALUE!</v>
      </c>
      <c r="BQ309" s="25" t="e">
        <f t="shared" si="85"/>
        <v>#VALUE!</v>
      </c>
      <c r="BR309" s="24">
        <v>2.6</v>
      </c>
      <c r="BS309" s="24" t="e">
        <f t="shared" si="95"/>
        <v>#VALUE!</v>
      </c>
      <c r="BT309" s="25"/>
      <c r="BU309" s="35" t="e">
        <f t="shared" si="96"/>
        <v>#VALUE!</v>
      </c>
      <c r="BV309" s="25" t="e">
        <f t="shared" si="88"/>
        <v>#VALUE!</v>
      </c>
      <c r="BW309" s="23">
        <v>0</v>
      </c>
      <c r="BX309" s="24">
        <f t="shared" si="89"/>
        <v>0</v>
      </c>
      <c r="BY309" s="25"/>
      <c r="BZ309" s="58">
        <f t="shared" si="91"/>
        <v>0</v>
      </c>
      <c r="CA309" s="25">
        <f t="shared" si="90"/>
        <v>0</v>
      </c>
    </row>
    <row r="310" spans="1:79" ht="26.4" x14ac:dyDescent="0.25">
      <c r="A310" s="3" t="s">
        <v>6907</v>
      </c>
      <c r="B310" s="3" t="s">
        <v>1451</v>
      </c>
      <c r="C310" s="5" t="s">
        <v>2998</v>
      </c>
      <c r="D310" s="36">
        <v>500</v>
      </c>
      <c r="E310" s="37" t="s">
        <v>2999</v>
      </c>
      <c r="F310" s="38">
        <v>49473</v>
      </c>
      <c r="G310" s="25">
        <v>15.51</v>
      </c>
      <c r="H310" s="26">
        <f t="shared" si="74"/>
        <v>3.1019999999999999E-2</v>
      </c>
      <c r="BE310" s="15"/>
      <c r="BF310" s="3">
        <v>1</v>
      </c>
      <c r="BG310" s="3"/>
      <c r="BH310" s="24"/>
      <c r="BI310" s="24" t="e">
        <f>BF310*#REF!</f>
        <v>#REF!</v>
      </c>
      <c r="BJ310" s="25"/>
      <c r="BK310" s="26">
        <f t="shared" si="92"/>
        <v>0</v>
      </c>
      <c r="BL310" s="25" t="e">
        <f t="shared" ref="BL310:BL320" si="97">BK310*BI310</f>
        <v>#REF!</v>
      </c>
      <c r="BM310" s="24"/>
      <c r="BN310" s="24" t="e">
        <f t="shared" si="93"/>
        <v>#VALUE!</v>
      </c>
      <c r="BO310" s="25"/>
      <c r="BP310" s="35" t="e">
        <f t="shared" si="94"/>
        <v>#VALUE!</v>
      </c>
      <c r="BQ310" s="25" t="e">
        <f t="shared" si="85"/>
        <v>#VALUE!</v>
      </c>
      <c r="BR310" s="24"/>
      <c r="BS310" s="24" t="e">
        <f t="shared" si="95"/>
        <v>#VALUE!</v>
      </c>
      <c r="BT310" s="25"/>
      <c r="BU310" s="35" t="e">
        <f t="shared" si="96"/>
        <v>#VALUE!</v>
      </c>
      <c r="BV310" s="25" t="e">
        <f t="shared" si="88"/>
        <v>#VALUE!</v>
      </c>
      <c r="BW310" s="24"/>
      <c r="BX310" s="24">
        <f t="shared" si="89"/>
        <v>0</v>
      </c>
      <c r="BY310" s="25"/>
      <c r="BZ310" s="58">
        <f t="shared" si="91"/>
        <v>0</v>
      </c>
      <c r="CA310" s="25">
        <f t="shared" si="90"/>
        <v>0</v>
      </c>
    </row>
    <row r="311" spans="1:79" ht="26.4" x14ac:dyDescent="0.25">
      <c r="A311" s="3" t="s">
        <v>6908</v>
      </c>
      <c r="B311" s="3" t="s">
        <v>766</v>
      </c>
      <c r="C311" s="5" t="s">
        <v>3126</v>
      </c>
      <c r="D311" s="36">
        <v>2000</v>
      </c>
      <c r="E311" s="37" t="s">
        <v>3127</v>
      </c>
      <c r="F311" s="38">
        <v>7754120</v>
      </c>
      <c r="G311" s="25">
        <v>30.03</v>
      </c>
      <c r="H311" s="26">
        <f t="shared" si="74"/>
        <v>1.5015000000000001E-2</v>
      </c>
      <c r="BE311" s="15"/>
      <c r="BF311" s="3">
        <v>1</v>
      </c>
      <c r="BG311" s="3"/>
      <c r="BH311" s="24">
        <v>33.800000000000004</v>
      </c>
      <c r="BI311" s="24" t="e">
        <f>BF311*#REF!</f>
        <v>#REF!</v>
      </c>
      <c r="BJ311" s="25"/>
      <c r="BK311" s="26">
        <f t="shared" si="92"/>
        <v>0</v>
      </c>
      <c r="BL311" s="25" t="e">
        <f t="shared" si="97"/>
        <v>#REF!</v>
      </c>
      <c r="BM311" s="24">
        <v>62.4</v>
      </c>
      <c r="BN311" s="24" t="e">
        <f t="shared" si="93"/>
        <v>#VALUE!</v>
      </c>
      <c r="BO311" s="25"/>
      <c r="BP311" s="35" t="e">
        <f t="shared" si="94"/>
        <v>#VALUE!</v>
      </c>
      <c r="BQ311" s="25" t="e">
        <f t="shared" si="85"/>
        <v>#VALUE!</v>
      </c>
      <c r="BR311" s="24">
        <v>111.80000000000001</v>
      </c>
      <c r="BS311" s="24" t="e">
        <f t="shared" si="95"/>
        <v>#VALUE!</v>
      </c>
      <c r="BT311" s="25"/>
      <c r="BU311" s="35" t="e">
        <f t="shared" si="96"/>
        <v>#VALUE!</v>
      </c>
      <c r="BV311" s="25" t="e">
        <f t="shared" si="88"/>
        <v>#VALUE!</v>
      </c>
      <c r="BW311" s="23">
        <v>0</v>
      </c>
      <c r="BX311" s="24">
        <f t="shared" si="89"/>
        <v>0</v>
      </c>
      <c r="BY311" s="25"/>
      <c r="BZ311" s="58">
        <f t="shared" si="91"/>
        <v>0</v>
      </c>
      <c r="CA311" s="25">
        <f t="shared" si="90"/>
        <v>0</v>
      </c>
    </row>
    <row r="312" spans="1:79" ht="26.4" x14ac:dyDescent="0.25">
      <c r="A312" s="3" t="s">
        <v>6909</v>
      </c>
      <c r="B312" s="3" t="s">
        <v>2699</v>
      </c>
      <c r="C312" s="5" t="s">
        <v>3074</v>
      </c>
      <c r="D312" s="36">
        <v>1000</v>
      </c>
      <c r="E312" s="37" t="s">
        <v>3021</v>
      </c>
      <c r="F312" s="38">
        <v>6354550</v>
      </c>
      <c r="G312" s="25">
        <v>21.83</v>
      </c>
      <c r="H312" s="26">
        <f t="shared" si="74"/>
        <v>2.1829999999999999E-2</v>
      </c>
      <c r="BE312" s="41" t="s">
        <v>3715</v>
      </c>
      <c r="BF312" s="39">
        <f>4*250</f>
        <v>1000</v>
      </c>
      <c r="BG312" s="39" t="s">
        <v>3613</v>
      </c>
      <c r="BH312" s="24">
        <v>1744.6000000000004</v>
      </c>
      <c r="BI312" s="24" t="e">
        <f>BF312*#REF!</f>
        <v>#REF!</v>
      </c>
      <c r="BJ312" s="25"/>
      <c r="BK312" s="26">
        <f t="shared" si="92"/>
        <v>0</v>
      </c>
      <c r="BL312" s="25" t="e">
        <f t="shared" si="97"/>
        <v>#REF!</v>
      </c>
      <c r="BM312" s="24">
        <v>917.80000000000018</v>
      </c>
      <c r="BN312" s="24" t="e">
        <f t="shared" si="93"/>
        <v>#VALUE!</v>
      </c>
      <c r="BO312" s="25"/>
      <c r="BP312" s="35" t="e">
        <f t="shared" si="94"/>
        <v>#VALUE!</v>
      </c>
      <c r="BQ312" s="25" t="e">
        <f t="shared" si="85"/>
        <v>#VALUE!</v>
      </c>
      <c r="BR312" s="24">
        <v>496.59999999999997</v>
      </c>
      <c r="BS312" s="24" t="e">
        <f t="shared" si="95"/>
        <v>#VALUE!</v>
      </c>
      <c r="BT312" s="25"/>
      <c r="BU312" s="35" t="e">
        <f t="shared" si="96"/>
        <v>#VALUE!</v>
      </c>
      <c r="BV312" s="25" t="e">
        <f t="shared" si="88"/>
        <v>#VALUE!</v>
      </c>
      <c r="BW312" s="24">
        <v>143</v>
      </c>
      <c r="BX312" s="24">
        <f t="shared" si="89"/>
        <v>143000</v>
      </c>
      <c r="BY312" s="40">
        <v>19.605663</v>
      </c>
      <c r="BZ312" s="58">
        <f t="shared" si="91"/>
        <v>1.9605662999999999E-2</v>
      </c>
      <c r="CA312" s="25">
        <f t="shared" si="90"/>
        <v>2803.609809</v>
      </c>
    </row>
    <row r="313" spans="1:79" ht="26.4" x14ac:dyDescent="0.25">
      <c r="A313" s="3" t="s">
        <v>6910</v>
      </c>
      <c r="B313" s="17" t="s">
        <v>2484</v>
      </c>
      <c r="C313" s="5" t="s">
        <v>3077</v>
      </c>
      <c r="D313" s="36">
        <v>1000</v>
      </c>
      <c r="E313" s="37" t="s">
        <v>3078</v>
      </c>
      <c r="F313" s="38">
        <v>7658523</v>
      </c>
      <c r="G313" s="25">
        <v>51.3</v>
      </c>
      <c r="H313" s="26">
        <f t="shared" si="74"/>
        <v>5.1299999999999998E-2</v>
      </c>
      <c r="BE313" s="15"/>
      <c r="BF313" s="3">
        <v>1</v>
      </c>
      <c r="BG313" s="3"/>
      <c r="BH313" s="24">
        <v>1380.6</v>
      </c>
      <c r="BI313" s="24" t="e">
        <f>BF313*#REF!</f>
        <v>#REF!</v>
      </c>
      <c r="BJ313" s="25"/>
      <c r="BK313" s="26">
        <f t="shared" si="92"/>
        <v>0</v>
      </c>
      <c r="BL313" s="25" t="e">
        <f t="shared" si="97"/>
        <v>#REF!</v>
      </c>
      <c r="BM313" s="24">
        <v>899.60000000000025</v>
      </c>
      <c r="BN313" s="24" t="e">
        <f t="shared" si="93"/>
        <v>#VALUE!</v>
      </c>
      <c r="BO313" s="25"/>
      <c r="BP313" s="35" t="e">
        <f t="shared" si="94"/>
        <v>#VALUE!</v>
      </c>
      <c r="BQ313" s="25" t="e">
        <f t="shared" si="85"/>
        <v>#VALUE!</v>
      </c>
      <c r="BR313" s="24">
        <v>153.4</v>
      </c>
      <c r="BS313" s="24" t="e">
        <f t="shared" si="95"/>
        <v>#VALUE!</v>
      </c>
      <c r="BT313" s="25"/>
      <c r="BU313" s="35" t="e">
        <f t="shared" si="96"/>
        <v>#VALUE!</v>
      </c>
      <c r="BV313" s="25" t="e">
        <f t="shared" si="88"/>
        <v>#VALUE!</v>
      </c>
      <c r="BW313" s="23">
        <v>0</v>
      </c>
      <c r="BX313" s="24">
        <f t="shared" si="89"/>
        <v>0</v>
      </c>
      <c r="BY313" s="25"/>
      <c r="BZ313" s="58">
        <f t="shared" si="91"/>
        <v>0</v>
      </c>
      <c r="CA313" s="25">
        <f t="shared" si="90"/>
        <v>0</v>
      </c>
    </row>
    <row r="314" spans="1:79" ht="26.4" x14ac:dyDescent="0.25">
      <c r="A314" s="3" t="s">
        <v>6911</v>
      </c>
      <c r="B314" s="20" t="s">
        <v>2323</v>
      </c>
      <c r="C314" s="5" t="s">
        <v>3079</v>
      </c>
      <c r="D314" s="36">
        <v>1000</v>
      </c>
      <c r="E314" s="37" t="s">
        <v>3078</v>
      </c>
      <c r="F314" s="38">
        <v>9213745</v>
      </c>
      <c r="G314" s="25">
        <v>58.73</v>
      </c>
      <c r="H314" s="26">
        <f t="shared" si="74"/>
        <v>5.8729999999999997E-2</v>
      </c>
      <c r="BE314" s="41" t="s">
        <v>3718</v>
      </c>
      <c r="BF314" s="39">
        <v>2500</v>
      </c>
      <c r="BG314" s="39" t="s">
        <v>3719</v>
      </c>
      <c r="BH314" s="24">
        <v>1133.5999999999999</v>
      </c>
      <c r="BI314" s="24" t="e">
        <f>BF314*#REF!</f>
        <v>#REF!</v>
      </c>
      <c r="BJ314" s="25"/>
      <c r="BK314" s="26">
        <f t="shared" ref="BK314:BK320" si="98">BJ314/BF314</f>
        <v>0</v>
      </c>
      <c r="BL314" s="25" t="e">
        <f t="shared" si="97"/>
        <v>#REF!</v>
      </c>
      <c r="BM314" s="24">
        <v>738.4</v>
      </c>
      <c r="BN314" s="24" t="e">
        <f t="shared" ref="BN314:BN320" si="99">$E314*BM314</f>
        <v>#VALUE!</v>
      </c>
      <c r="BO314" s="25"/>
      <c r="BP314" s="35" t="e">
        <f t="shared" ref="BP314:BP320" si="100">BO314/$E314</f>
        <v>#VALUE!</v>
      </c>
      <c r="BQ314" s="25" t="e">
        <f t="shared" si="85"/>
        <v>#VALUE!</v>
      </c>
      <c r="BR314" s="24">
        <v>650</v>
      </c>
      <c r="BS314" s="24" t="e">
        <f t="shared" ref="BS314:BS320" si="101">$E314*BR314</f>
        <v>#VALUE!</v>
      </c>
      <c r="BT314" s="25"/>
      <c r="BU314" s="35" t="e">
        <f t="shared" ref="BU314:BU320" si="102">BT314/$E314</f>
        <v>#VALUE!</v>
      </c>
      <c r="BV314" s="25" t="e">
        <f t="shared" si="88"/>
        <v>#VALUE!</v>
      </c>
      <c r="BW314" s="24">
        <v>85.800000000000011</v>
      </c>
      <c r="BX314" s="24">
        <f t="shared" si="89"/>
        <v>85800.000000000015</v>
      </c>
      <c r="BY314" s="40">
        <v>20.5303</v>
      </c>
      <c r="BZ314" s="58">
        <f t="shared" si="91"/>
        <v>8.2121199999999998E-3</v>
      </c>
      <c r="CA314" s="25">
        <f t="shared" si="90"/>
        <v>704.59989600000006</v>
      </c>
    </row>
    <row r="315" spans="1:79" ht="26.4" x14ac:dyDescent="0.25">
      <c r="A315" s="3" t="s">
        <v>6912</v>
      </c>
      <c r="B315" s="3" t="s">
        <v>1452</v>
      </c>
      <c r="C315" s="5" t="s">
        <v>3085</v>
      </c>
      <c r="D315" s="36">
        <v>1000</v>
      </c>
      <c r="E315" s="37" t="s">
        <v>3086</v>
      </c>
      <c r="F315" s="38">
        <v>49471</v>
      </c>
      <c r="G315" s="25">
        <v>17.739999999999998</v>
      </c>
      <c r="H315" s="26">
        <f t="shared" si="74"/>
        <v>1.7739999999999999E-2</v>
      </c>
      <c r="BE315" s="39" t="s">
        <v>3720</v>
      </c>
      <c r="BF315" s="39">
        <v>240</v>
      </c>
      <c r="BG315" s="39" t="s">
        <v>3721</v>
      </c>
      <c r="BH315" s="24">
        <v>785.2</v>
      </c>
      <c r="BI315" s="24" t="e">
        <f>BF315*#REF!</f>
        <v>#REF!</v>
      </c>
      <c r="BJ315" s="25"/>
      <c r="BK315" s="26">
        <f t="shared" si="98"/>
        <v>0</v>
      </c>
      <c r="BL315" s="25" t="e">
        <f t="shared" si="97"/>
        <v>#REF!</v>
      </c>
      <c r="BM315" s="24">
        <v>78</v>
      </c>
      <c r="BN315" s="24" t="e">
        <f t="shared" si="99"/>
        <v>#VALUE!</v>
      </c>
      <c r="BO315" s="25"/>
      <c r="BP315" s="35" t="e">
        <f t="shared" si="100"/>
        <v>#VALUE!</v>
      </c>
      <c r="BQ315" s="25" t="e">
        <f t="shared" si="85"/>
        <v>#VALUE!</v>
      </c>
      <c r="BR315" s="24">
        <v>119.60000000000001</v>
      </c>
      <c r="BS315" s="24" t="e">
        <f t="shared" si="101"/>
        <v>#VALUE!</v>
      </c>
      <c r="BT315" s="25"/>
      <c r="BU315" s="35" t="e">
        <f t="shared" si="102"/>
        <v>#VALUE!</v>
      </c>
      <c r="BV315" s="25" t="e">
        <f t="shared" si="88"/>
        <v>#VALUE!</v>
      </c>
      <c r="BW315" s="24">
        <v>33.799999999999997</v>
      </c>
      <c r="BX315" s="24">
        <f t="shared" si="89"/>
        <v>33800</v>
      </c>
      <c r="BY315" s="40">
        <v>32.47681</v>
      </c>
      <c r="BZ315" s="58">
        <f t="shared" si="91"/>
        <v>0.13532004166666667</v>
      </c>
      <c r="CA315" s="25">
        <f t="shared" si="90"/>
        <v>4573.8174083333333</v>
      </c>
    </row>
    <row r="316" spans="1:79" ht="26.4" x14ac:dyDescent="0.25">
      <c r="A316" s="3" t="s">
        <v>6913</v>
      </c>
      <c r="B316" s="3" t="s">
        <v>1453</v>
      </c>
      <c r="C316" s="5" t="s">
        <v>3155</v>
      </c>
      <c r="D316" s="36">
        <v>2500</v>
      </c>
      <c r="E316" s="37" t="s">
        <v>3152</v>
      </c>
      <c r="F316" s="38">
        <v>7754230</v>
      </c>
      <c r="G316" s="25">
        <v>19.45</v>
      </c>
      <c r="H316" s="26">
        <f t="shared" si="74"/>
        <v>7.7799999999999996E-3</v>
      </c>
      <c r="BE316" s="39" t="s">
        <v>3722</v>
      </c>
      <c r="BF316" s="39">
        <v>150</v>
      </c>
      <c r="BG316" s="39" t="s">
        <v>3723</v>
      </c>
      <c r="BH316" s="24">
        <v>85.8</v>
      </c>
      <c r="BI316" s="24" t="e">
        <f>BF316*#REF!</f>
        <v>#REF!</v>
      </c>
      <c r="BJ316" s="25"/>
      <c r="BK316" s="26">
        <f t="shared" si="98"/>
        <v>0</v>
      </c>
      <c r="BL316" s="25" t="e">
        <f t="shared" si="97"/>
        <v>#REF!</v>
      </c>
      <c r="BM316" s="24">
        <v>2.6</v>
      </c>
      <c r="BN316" s="24" t="e">
        <f t="shared" si="99"/>
        <v>#VALUE!</v>
      </c>
      <c r="BO316" s="25"/>
      <c r="BP316" s="35" t="e">
        <f t="shared" si="100"/>
        <v>#VALUE!</v>
      </c>
      <c r="BQ316" s="25" t="e">
        <f t="shared" si="85"/>
        <v>#VALUE!</v>
      </c>
      <c r="BR316" s="24">
        <v>18.2</v>
      </c>
      <c r="BS316" s="24" t="e">
        <f t="shared" si="101"/>
        <v>#VALUE!</v>
      </c>
      <c r="BT316" s="25"/>
      <c r="BU316" s="35" t="e">
        <f t="shared" si="102"/>
        <v>#VALUE!</v>
      </c>
      <c r="BV316" s="25" t="e">
        <f t="shared" si="88"/>
        <v>#VALUE!</v>
      </c>
      <c r="BW316" s="24">
        <v>15.6</v>
      </c>
      <c r="BX316" s="24">
        <f t="shared" si="89"/>
        <v>39000</v>
      </c>
      <c r="BY316" s="40">
        <v>46.038125000000001</v>
      </c>
      <c r="BZ316" s="58">
        <f t="shared" si="91"/>
        <v>0.30692083333333336</v>
      </c>
      <c r="CA316" s="25">
        <f t="shared" si="90"/>
        <v>11969.9125</v>
      </c>
    </row>
    <row r="317" spans="1:79" ht="39.6" x14ac:dyDescent="0.25">
      <c r="A317" s="3" t="s">
        <v>6914</v>
      </c>
      <c r="B317" s="30" t="s">
        <v>2760</v>
      </c>
      <c r="C317" s="5" t="s">
        <v>2980</v>
      </c>
      <c r="D317" s="36">
        <v>500</v>
      </c>
      <c r="E317" s="37" t="s">
        <v>2981</v>
      </c>
      <c r="F317" s="38">
        <v>7620115</v>
      </c>
      <c r="G317" s="25">
        <v>22.48</v>
      </c>
      <c r="H317" s="26">
        <f t="shared" si="74"/>
        <v>4.496E-2</v>
      </c>
      <c r="BE317" s="41" t="s">
        <v>3724</v>
      </c>
      <c r="BF317" s="39">
        <v>200</v>
      </c>
      <c r="BG317" s="39" t="s">
        <v>3725</v>
      </c>
      <c r="BH317" s="24">
        <v>1216.8000000000002</v>
      </c>
      <c r="BI317" s="24" t="e">
        <f>BF317*#REF!</f>
        <v>#REF!</v>
      </c>
      <c r="BJ317" s="25"/>
      <c r="BK317" s="26">
        <f t="shared" si="98"/>
        <v>0</v>
      </c>
      <c r="BL317" s="25" t="e">
        <f t="shared" si="97"/>
        <v>#REF!</v>
      </c>
      <c r="BM317" s="24">
        <v>798.20000000000027</v>
      </c>
      <c r="BN317" s="24" t="e">
        <f t="shared" si="99"/>
        <v>#VALUE!</v>
      </c>
      <c r="BO317" s="25"/>
      <c r="BP317" s="35" t="e">
        <f t="shared" si="100"/>
        <v>#VALUE!</v>
      </c>
      <c r="BQ317" s="25" t="e">
        <f t="shared" si="85"/>
        <v>#VALUE!</v>
      </c>
      <c r="BR317" s="24">
        <v>1175.2000000000007</v>
      </c>
      <c r="BS317" s="24" t="e">
        <f t="shared" si="101"/>
        <v>#VALUE!</v>
      </c>
      <c r="BT317" s="25"/>
      <c r="BU317" s="35" t="e">
        <f t="shared" si="102"/>
        <v>#VALUE!</v>
      </c>
      <c r="BV317" s="25" t="e">
        <f t="shared" si="88"/>
        <v>#VALUE!</v>
      </c>
      <c r="BW317" s="24">
        <v>93.59999999999998</v>
      </c>
      <c r="BX317" s="24">
        <f t="shared" si="89"/>
        <v>46799.999999999993</v>
      </c>
      <c r="BY317" s="40">
        <v>5.0940000000000003</v>
      </c>
      <c r="BZ317" s="58">
        <f t="shared" si="91"/>
        <v>2.5470000000000003E-2</v>
      </c>
      <c r="CA317" s="25">
        <f t="shared" si="90"/>
        <v>1191.9959999999999</v>
      </c>
    </row>
    <row r="318" spans="1:79" ht="26.4" x14ac:dyDescent="0.25">
      <c r="A318" s="3" t="s">
        <v>6915</v>
      </c>
      <c r="B318" s="3" t="s">
        <v>1455</v>
      </c>
      <c r="C318" s="5" t="s">
        <v>2915</v>
      </c>
      <c r="D318" s="36">
        <v>200</v>
      </c>
      <c r="E318" s="37" t="s">
        <v>2916</v>
      </c>
      <c r="F318" s="38">
        <v>6740002</v>
      </c>
      <c r="G318" s="25">
        <v>2.83</v>
      </c>
      <c r="H318" s="26">
        <f t="shared" si="74"/>
        <v>1.4150000000000001E-2</v>
      </c>
      <c r="BE318" s="31"/>
      <c r="BF318" s="32">
        <v>1</v>
      </c>
      <c r="BG318" s="31"/>
      <c r="BH318" s="31"/>
      <c r="BI318" s="24" t="e">
        <f>BF318*#REF!</f>
        <v>#REF!</v>
      </c>
      <c r="BJ318" s="25"/>
      <c r="BK318" s="26">
        <f t="shared" si="98"/>
        <v>0</v>
      </c>
      <c r="BL318" s="25" t="e">
        <f t="shared" si="97"/>
        <v>#REF!</v>
      </c>
      <c r="BM318" s="32">
        <v>2000</v>
      </c>
      <c r="BN318" s="24" t="e">
        <f t="shared" si="99"/>
        <v>#VALUE!</v>
      </c>
      <c r="BO318" s="25"/>
      <c r="BP318" s="35" t="e">
        <f t="shared" si="100"/>
        <v>#VALUE!</v>
      </c>
      <c r="BQ318" s="25" t="e">
        <f t="shared" si="85"/>
        <v>#VALUE!</v>
      </c>
      <c r="BR318" s="15"/>
      <c r="BS318" s="24" t="e">
        <f t="shared" si="101"/>
        <v>#VALUE!</v>
      </c>
      <c r="BT318" s="25"/>
      <c r="BU318" s="35" t="e">
        <f t="shared" si="102"/>
        <v>#VALUE!</v>
      </c>
      <c r="BV318" s="25" t="e">
        <f t="shared" si="88"/>
        <v>#VALUE!</v>
      </c>
      <c r="BW318" s="15"/>
      <c r="BX318" s="24">
        <f t="shared" si="89"/>
        <v>0</v>
      </c>
      <c r="BY318" s="25"/>
      <c r="BZ318" s="58">
        <f t="shared" si="91"/>
        <v>0</v>
      </c>
      <c r="CA318" s="25">
        <f t="shared" si="90"/>
        <v>0</v>
      </c>
    </row>
    <row r="319" spans="1:79" ht="26.4" x14ac:dyDescent="0.25">
      <c r="A319" s="84" t="s">
        <v>6916</v>
      </c>
      <c r="B319" s="84" t="s">
        <v>750</v>
      </c>
      <c r="C319" s="5" t="s">
        <v>3112</v>
      </c>
      <c r="D319" s="36">
        <v>2000</v>
      </c>
      <c r="E319" s="37" t="s">
        <v>3113</v>
      </c>
      <c r="F319" s="38">
        <v>49415</v>
      </c>
      <c r="G319" s="25">
        <v>52.99</v>
      </c>
      <c r="H319" s="26">
        <f t="shared" si="74"/>
        <v>2.6495000000000001E-2</v>
      </c>
      <c r="BE319" s="31"/>
      <c r="BF319" s="32">
        <v>1</v>
      </c>
      <c r="BG319" s="31"/>
      <c r="BH319" s="31"/>
      <c r="BI319" s="24" t="e">
        <f>BF319*#REF!</f>
        <v>#REF!</v>
      </c>
      <c r="BJ319" s="25"/>
      <c r="BK319" s="26">
        <f t="shared" si="98"/>
        <v>0</v>
      </c>
      <c r="BL319" s="25" t="e">
        <f t="shared" si="97"/>
        <v>#REF!</v>
      </c>
      <c r="BM319" s="32">
        <v>3000</v>
      </c>
      <c r="BN319" s="24" t="e">
        <f t="shared" si="99"/>
        <v>#VALUE!</v>
      </c>
      <c r="BO319" s="25"/>
      <c r="BP319" s="35" t="e">
        <f t="shared" si="100"/>
        <v>#VALUE!</v>
      </c>
      <c r="BQ319" s="25" t="e">
        <f t="shared" si="85"/>
        <v>#VALUE!</v>
      </c>
      <c r="BR319" s="15"/>
      <c r="BS319" s="24" t="e">
        <f t="shared" si="101"/>
        <v>#VALUE!</v>
      </c>
      <c r="BT319" s="25"/>
      <c r="BU319" s="35" t="e">
        <f t="shared" si="102"/>
        <v>#VALUE!</v>
      </c>
      <c r="BV319" s="25" t="e">
        <f t="shared" si="88"/>
        <v>#VALUE!</v>
      </c>
      <c r="BW319" s="15"/>
      <c r="BX319" s="24">
        <f t="shared" si="89"/>
        <v>0</v>
      </c>
      <c r="BY319" s="25"/>
      <c r="BZ319" s="58">
        <f t="shared" si="91"/>
        <v>0</v>
      </c>
      <c r="CA319" s="25">
        <f t="shared" si="90"/>
        <v>0</v>
      </c>
    </row>
    <row r="320" spans="1:79" ht="26.4" x14ac:dyDescent="0.25">
      <c r="A320" s="84" t="s">
        <v>6917</v>
      </c>
      <c r="B320" s="30" t="s">
        <v>2761</v>
      </c>
      <c r="C320" s="5" t="s">
        <v>3172</v>
      </c>
      <c r="D320" s="36">
        <v>5000</v>
      </c>
      <c r="E320" s="37" t="s">
        <v>3173</v>
      </c>
      <c r="F320" s="38">
        <v>72684</v>
      </c>
      <c r="G320" s="25">
        <v>67.64</v>
      </c>
      <c r="H320" s="26">
        <f t="shared" si="74"/>
        <v>1.3528E-2</v>
      </c>
      <c r="BE320" s="31"/>
      <c r="BF320" s="32">
        <v>1</v>
      </c>
      <c r="BG320" s="31"/>
      <c r="BH320" s="31"/>
      <c r="BI320" s="24" t="e">
        <f>BF320*#REF!</f>
        <v>#REF!</v>
      </c>
      <c r="BJ320" s="25"/>
      <c r="BK320" s="26">
        <f t="shared" si="98"/>
        <v>0</v>
      </c>
      <c r="BL320" s="25" t="e">
        <f t="shared" si="97"/>
        <v>#REF!</v>
      </c>
      <c r="BM320" s="32">
        <v>3000</v>
      </c>
      <c r="BN320" s="24" t="e">
        <f t="shared" si="99"/>
        <v>#VALUE!</v>
      </c>
      <c r="BO320" s="25"/>
      <c r="BP320" s="35" t="e">
        <f t="shared" si="100"/>
        <v>#VALUE!</v>
      </c>
      <c r="BQ320" s="25" t="e">
        <f t="shared" si="85"/>
        <v>#VALUE!</v>
      </c>
      <c r="BR320" s="15"/>
      <c r="BS320" s="24" t="e">
        <f t="shared" si="101"/>
        <v>#VALUE!</v>
      </c>
      <c r="BT320" s="25"/>
      <c r="BU320" s="35" t="e">
        <f t="shared" si="102"/>
        <v>#VALUE!</v>
      </c>
      <c r="BV320" s="25" t="e">
        <f t="shared" si="88"/>
        <v>#VALUE!</v>
      </c>
      <c r="BW320" s="15"/>
      <c r="BX320" s="24">
        <f t="shared" si="89"/>
        <v>0</v>
      </c>
      <c r="BY320" s="25"/>
      <c r="BZ320" s="58">
        <f t="shared" si="91"/>
        <v>0</v>
      </c>
      <c r="CA320" s="25">
        <f t="shared" si="90"/>
        <v>0</v>
      </c>
    </row>
    <row r="321" spans="1:9" ht="26.4" x14ac:dyDescent="0.25">
      <c r="A321" s="84" t="s">
        <v>7517</v>
      </c>
      <c r="B321" s="94" t="s">
        <v>7485</v>
      </c>
      <c r="C321" s="94" t="s">
        <v>7505</v>
      </c>
      <c r="D321" s="95">
        <v>6</v>
      </c>
      <c r="E321" s="94" t="s">
        <v>7486</v>
      </c>
      <c r="F321" s="95">
        <v>8500026</v>
      </c>
      <c r="G321" s="96">
        <v>24.35</v>
      </c>
      <c r="H321" s="26">
        <f t="shared" si="74"/>
        <v>4.0583333333333336</v>
      </c>
      <c r="I321" s="93"/>
    </row>
    <row r="322" spans="1:9" ht="26.4" x14ac:dyDescent="0.25">
      <c r="A322" s="84" t="s">
        <v>7518</v>
      </c>
      <c r="B322" s="94" t="s">
        <v>7487</v>
      </c>
      <c r="C322" s="94" t="s">
        <v>7506</v>
      </c>
      <c r="D322" s="95">
        <v>1</v>
      </c>
      <c r="E322" s="94" t="s">
        <v>7488</v>
      </c>
      <c r="F322" s="95">
        <v>7251200</v>
      </c>
      <c r="G322" s="96">
        <v>33.61</v>
      </c>
      <c r="H322" s="26">
        <f t="shared" si="74"/>
        <v>33.61</v>
      </c>
      <c r="I322" s="93"/>
    </row>
    <row r="323" spans="1:9" ht="26.4" x14ac:dyDescent="0.25">
      <c r="A323" s="84" t="s">
        <v>7519</v>
      </c>
      <c r="B323" s="94" t="s">
        <v>7489</v>
      </c>
      <c r="C323" s="94" t="s">
        <v>7507</v>
      </c>
      <c r="D323" s="95">
        <v>6</v>
      </c>
      <c r="E323" s="94" t="s">
        <v>5429</v>
      </c>
      <c r="F323" s="95">
        <v>8501210</v>
      </c>
      <c r="G323" s="96">
        <v>33.04</v>
      </c>
      <c r="H323" s="26">
        <f t="shared" si="74"/>
        <v>5.5066666666666668</v>
      </c>
      <c r="I323" s="93"/>
    </row>
    <row r="324" spans="1:9" ht="26.4" x14ac:dyDescent="0.25">
      <c r="A324" s="84" t="s">
        <v>7520</v>
      </c>
      <c r="B324" s="94" t="s">
        <v>7490</v>
      </c>
      <c r="C324" s="94" t="s">
        <v>7508</v>
      </c>
      <c r="D324" s="95">
        <v>12</v>
      </c>
      <c r="E324" s="94" t="s">
        <v>7413</v>
      </c>
      <c r="F324" s="95">
        <v>7418775</v>
      </c>
      <c r="G324" s="96">
        <v>46.09</v>
      </c>
      <c r="H324" s="26">
        <f t="shared" ref="H324:H332" si="103">G324/D324</f>
        <v>3.8408333333333338</v>
      </c>
      <c r="I324" s="93"/>
    </row>
    <row r="325" spans="1:9" ht="26.4" x14ac:dyDescent="0.25">
      <c r="A325" s="84" t="s">
        <v>7521</v>
      </c>
      <c r="B325" s="94" t="s">
        <v>7491</v>
      </c>
      <c r="C325" s="94" t="s">
        <v>7509</v>
      </c>
      <c r="D325" s="95">
        <v>24</v>
      </c>
      <c r="E325" s="94" t="s">
        <v>7492</v>
      </c>
      <c r="F325" s="95">
        <v>7419005</v>
      </c>
      <c r="G325" s="96">
        <v>47.42</v>
      </c>
      <c r="H325" s="26">
        <f t="shared" si="103"/>
        <v>1.9758333333333333</v>
      </c>
      <c r="I325" s="93"/>
    </row>
    <row r="326" spans="1:9" ht="26.4" x14ac:dyDescent="0.25">
      <c r="A326" s="84" t="s">
        <v>7522</v>
      </c>
      <c r="B326" s="94" t="s">
        <v>7493</v>
      </c>
      <c r="C326" s="94" t="s">
        <v>7510</v>
      </c>
      <c r="D326" s="95">
        <v>1</v>
      </c>
      <c r="E326" s="94" t="s">
        <v>7494</v>
      </c>
      <c r="F326" s="95">
        <v>7140008</v>
      </c>
      <c r="G326" s="96">
        <v>43.82</v>
      </c>
      <c r="H326" s="26">
        <f t="shared" si="103"/>
        <v>43.82</v>
      </c>
      <c r="I326" s="93"/>
    </row>
    <row r="327" spans="1:9" ht="26.4" x14ac:dyDescent="0.25">
      <c r="A327" s="84" t="s">
        <v>7523</v>
      </c>
      <c r="B327" s="94" t="s">
        <v>7495</v>
      </c>
      <c r="C327" s="94" t="s">
        <v>7511</v>
      </c>
      <c r="D327" s="95">
        <v>10</v>
      </c>
      <c r="E327" s="94" t="s">
        <v>7492</v>
      </c>
      <c r="F327" s="95">
        <v>6762065</v>
      </c>
      <c r="G327" s="96">
        <v>36.79</v>
      </c>
      <c r="H327" s="26">
        <f t="shared" si="103"/>
        <v>3.6789999999999998</v>
      </c>
      <c r="I327" s="93"/>
    </row>
    <row r="328" spans="1:9" ht="26.4" x14ac:dyDescent="0.25">
      <c r="A328" s="84" t="s">
        <v>7524</v>
      </c>
      <c r="B328" s="94" t="s">
        <v>7496</v>
      </c>
      <c r="C328" s="94" t="s">
        <v>7512</v>
      </c>
      <c r="D328" s="95">
        <v>1</v>
      </c>
      <c r="E328" s="94" t="s">
        <v>7497</v>
      </c>
      <c r="F328" s="95">
        <v>7815495</v>
      </c>
      <c r="G328" s="96">
        <v>15.75</v>
      </c>
      <c r="H328" s="26">
        <f t="shared" si="103"/>
        <v>15.75</v>
      </c>
      <c r="I328" s="93"/>
    </row>
    <row r="329" spans="1:9" ht="26.4" x14ac:dyDescent="0.25">
      <c r="A329" s="84" t="s">
        <v>7525</v>
      </c>
      <c r="B329" s="94" t="s">
        <v>7498</v>
      </c>
      <c r="C329" s="94" t="s">
        <v>7513</v>
      </c>
      <c r="D329" s="95">
        <v>1</v>
      </c>
      <c r="E329" s="94" t="s">
        <v>3613</v>
      </c>
      <c r="F329" s="95">
        <v>6811040</v>
      </c>
      <c r="G329" s="96">
        <v>11.41</v>
      </c>
      <c r="H329" s="26">
        <f t="shared" si="103"/>
        <v>11.41</v>
      </c>
      <c r="I329" s="93"/>
    </row>
    <row r="330" spans="1:9" ht="26.4" x14ac:dyDescent="0.25">
      <c r="A330" s="84" t="s">
        <v>7526</v>
      </c>
      <c r="B330" s="94" t="s">
        <v>7499</v>
      </c>
      <c r="C330" s="94" t="s">
        <v>7514</v>
      </c>
      <c r="D330" s="95">
        <v>500</v>
      </c>
      <c r="E330" s="94" t="s">
        <v>7500</v>
      </c>
      <c r="F330" s="95">
        <v>7620084</v>
      </c>
      <c r="G330" s="96">
        <v>30.39</v>
      </c>
      <c r="H330" s="26">
        <f t="shared" si="103"/>
        <v>6.0780000000000001E-2</v>
      </c>
      <c r="I330" s="93"/>
    </row>
    <row r="331" spans="1:9" ht="26.4" x14ac:dyDescent="0.25">
      <c r="A331" s="84" t="s">
        <v>7527</v>
      </c>
      <c r="B331" s="94" t="s">
        <v>7501</v>
      </c>
      <c r="C331" s="94" t="s">
        <v>7515</v>
      </c>
      <c r="D331" s="95">
        <v>1</v>
      </c>
      <c r="E331" s="94" t="s">
        <v>7502</v>
      </c>
      <c r="F331" s="95">
        <v>7585607</v>
      </c>
      <c r="G331" s="96">
        <v>36.18</v>
      </c>
      <c r="H331" s="26">
        <f t="shared" si="103"/>
        <v>36.18</v>
      </c>
      <c r="I331" s="93"/>
    </row>
    <row r="332" spans="1:9" ht="26.4" x14ac:dyDescent="0.25">
      <c r="A332" s="84" t="s">
        <v>7528</v>
      </c>
      <c r="B332" s="94" t="s">
        <v>7503</v>
      </c>
      <c r="C332" s="94" t="s">
        <v>7516</v>
      </c>
      <c r="D332" s="95">
        <v>3</v>
      </c>
      <c r="E332" s="94" t="s">
        <v>7504</v>
      </c>
      <c r="F332" s="95">
        <v>8492592</v>
      </c>
      <c r="G332" s="96">
        <v>52.95</v>
      </c>
      <c r="H332" s="26">
        <f t="shared" si="103"/>
        <v>17.650000000000002</v>
      </c>
      <c r="I332" s="93"/>
    </row>
  </sheetData>
  <autoFilter ref="A1:H320"/>
  <phoneticPr fontId="0" type="noConversion"/>
  <printOptions gridLines="1"/>
  <pageMargins left="0" right="0" top="0" bottom="0" header="0.3" footer="0.3"/>
  <pageSetup scale="91" fitToHeight="84" orientation="landscape" r:id="rId1"/>
  <headerFooter alignWithMargins="0">
    <oddHeader>&amp;RPage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5"/>
  <sheetViews>
    <sheetView zoomScaleNormal="100" workbookViewId="0">
      <pane xSplit="2" ySplit="1" topLeftCell="C2" activePane="bottomRight" state="frozen"/>
      <selection pane="topRight" activeCell="C1" sqref="C1"/>
      <selection pane="bottomLeft" activeCell="A4" sqref="A4"/>
      <selection pane="bottomRight" activeCell="C2" sqref="C2"/>
    </sheetView>
  </sheetViews>
  <sheetFormatPr defaultColWidth="9.109375" defaultRowHeight="13.2" x14ac:dyDescent="0.25"/>
  <cols>
    <col min="1" max="1" width="9.109375" style="6"/>
    <col min="2" max="2" width="19.44140625" style="8" bestFit="1" customWidth="1"/>
    <col min="3" max="3" width="14.88671875" style="7" bestFit="1" customWidth="1"/>
    <col min="4" max="4" width="13.88671875" style="6" customWidth="1"/>
    <col min="5" max="5" width="23.5546875" style="6" customWidth="1"/>
    <col min="6" max="6" width="9.109375" style="6" customWidth="1"/>
    <col min="7" max="7" width="18.109375" style="6" customWidth="1"/>
    <col min="8" max="8" width="17" style="1" bestFit="1" customWidth="1"/>
    <col min="9" max="9" width="10.44140625" style="82" bestFit="1" customWidth="1"/>
    <col min="10" max="10" width="10.88671875" style="128" customWidth="1"/>
    <col min="11" max="11" width="12" style="83" customWidth="1"/>
    <col min="12" max="12" width="10.5546875" style="125" customWidth="1"/>
    <col min="13" max="13" width="16.44140625" style="83" customWidth="1"/>
    <col min="14" max="16384" width="9.109375" style="6"/>
  </cols>
  <sheetData>
    <row r="1" spans="1:13" ht="92.4" x14ac:dyDescent="0.25">
      <c r="A1" s="3" t="s">
        <v>4440</v>
      </c>
      <c r="B1" s="3" t="s">
        <v>4439</v>
      </c>
      <c r="C1" s="3" t="s">
        <v>4441</v>
      </c>
      <c r="D1" s="3" t="s">
        <v>4442</v>
      </c>
      <c r="E1" s="3" t="s">
        <v>3741</v>
      </c>
      <c r="F1" s="3" t="s">
        <v>4443</v>
      </c>
      <c r="G1" s="3" t="s">
        <v>4444</v>
      </c>
      <c r="H1" s="3" t="s">
        <v>3742</v>
      </c>
      <c r="I1" s="25" t="s">
        <v>3743</v>
      </c>
      <c r="J1" s="25" t="s">
        <v>4445</v>
      </c>
      <c r="K1" s="58" t="s">
        <v>4446</v>
      </c>
      <c r="L1" s="25" t="s">
        <v>4447</v>
      </c>
      <c r="M1" s="58" t="s">
        <v>4448</v>
      </c>
    </row>
    <row r="2" spans="1:13" s="2" customFormat="1" ht="26.4" x14ac:dyDescent="0.25">
      <c r="A2" s="14" t="s">
        <v>6918</v>
      </c>
      <c r="B2" s="9" t="s">
        <v>1729</v>
      </c>
      <c r="C2" s="9" t="s">
        <v>1728</v>
      </c>
      <c r="D2" s="10" t="s">
        <v>6581</v>
      </c>
      <c r="E2" s="5" t="s">
        <v>3227</v>
      </c>
      <c r="F2" s="9">
        <v>96</v>
      </c>
      <c r="G2" s="9" t="s">
        <v>9</v>
      </c>
      <c r="H2" s="38">
        <v>8901354</v>
      </c>
      <c r="I2" s="5">
        <v>23.98</v>
      </c>
      <c r="J2" s="5">
        <v>83.3</v>
      </c>
      <c r="K2" s="81">
        <f t="shared" ref="K2:K65" si="0">J2/$F2</f>
        <v>0.8677083333333333</v>
      </c>
      <c r="L2" s="5">
        <f t="shared" ref="L2:L65" si="1">J2-$I2</f>
        <v>59.319999999999993</v>
      </c>
      <c r="M2" s="81">
        <f t="shared" ref="M2:M65" si="2">L2/$F2</f>
        <v>0.61791666666666656</v>
      </c>
    </row>
    <row r="3" spans="1:13" s="2" customFormat="1" ht="52.8" x14ac:dyDescent="0.25">
      <c r="A3" s="14" t="s">
        <v>6919</v>
      </c>
      <c r="B3" s="9" t="s">
        <v>1731</v>
      </c>
      <c r="C3" s="9" t="s">
        <v>1728</v>
      </c>
      <c r="D3" s="10" t="s">
        <v>1730</v>
      </c>
      <c r="E3" s="5" t="s">
        <v>3228</v>
      </c>
      <c r="F3" s="9">
        <v>96</v>
      </c>
      <c r="G3" s="9">
        <v>6.12</v>
      </c>
      <c r="H3" s="38">
        <v>8901368</v>
      </c>
      <c r="I3" s="5">
        <v>23.98</v>
      </c>
      <c r="J3" s="5">
        <v>86.01</v>
      </c>
      <c r="K3" s="81">
        <f t="shared" si="0"/>
        <v>0.89593750000000005</v>
      </c>
      <c r="L3" s="5">
        <f t="shared" si="1"/>
        <v>62.03</v>
      </c>
      <c r="M3" s="81">
        <f t="shared" si="2"/>
        <v>0.64614583333333331</v>
      </c>
    </row>
    <row r="4" spans="1:13" s="2" customFormat="1" ht="39.6" x14ac:dyDescent="0.25">
      <c r="A4" s="14" t="s">
        <v>6920</v>
      </c>
      <c r="B4" s="9" t="s">
        <v>1732</v>
      </c>
      <c r="C4" s="9" t="s">
        <v>1728</v>
      </c>
      <c r="D4" s="10" t="s">
        <v>6582</v>
      </c>
      <c r="E4" s="5" t="s">
        <v>3229</v>
      </c>
      <c r="F4" s="9">
        <v>96</v>
      </c>
      <c r="G4" s="9" t="s">
        <v>8</v>
      </c>
      <c r="H4" s="38">
        <v>8901365</v>
      </c>
      <c r="I4" s="5">
        <v>19.98</v>
      </c>
      <c r="J4" s="5">
        <v>80.3</v>
      </c>
      <c r="K4" s="81">
        <f t="shared" si="0"/>
        <v>0.8364583333333333</v>
      </c>
      <c r="L4" s="5">
        <f t="shared" si="1"/>
        <v>60.319999999999993</v>
      </c>
      <c r="M4" s="81">
        <f t="shared" si="2"/>
        <v>0.6283333333333333</v>
      </c>
    </row>
    <row r="5" spans="1:13" s="2" customFormat="1" ht="26.4" x14ac:dyDescent="0.25">
      <c r="A5" s="14" t="s">
        <v>6921</v>
      </c>
      <c r="B5" s="9" t="s">
        <v>1734</v>
      </c>
      <c r="C5" s="9" t="s">
        <v>1728</v>
      </c>
      <c r="D5" s="10" t="s">
        <v>1733</v>
      </c>
      <c r="E5" s="5" t="s">
        <v>3230</v>
      </c>
      <c r="F5" s="9">
        <v>96</v>
      </c>
      <c r="G5" s="9" t="s">
        <v>1735</v>
      </c>
      <c r="H5" s="38">
        <v>8901375</v>
      </c>
      <c r="I5" s="5">
        <v>19.98</v>
      </c>
      <c r="J5" s="5">
        <v>85.01</v>
      </c>
      <c r="K5" s="81">
        <f t="shared" si="0"/>
        <v>0.88552083333333342</v>
      </c>
      <c r="L5" s="5">
        <f t="shared" si="1"/>
        <v>65.03</v>
      </c>
      <c r="M5" s="81">
        <f t="shared" si="2"/>
        <v>0.67739583333333331</v>
      </c>
    </row>
    <row r="6" spans="1:13" s="2" customFormat="1" ht="26.4" x14ac:dyDescent="0.25">
      <c r="A6" s="14" t="s">
        <v>6922</v>
      </c>
      <c r="B6" s="9" t="s">
        <v>1736</v>
      </c>
      <c r="C6" s="9" t="s">
        <v>1728</v>
      </c>
      <c r="D6" s="10" t="s">
        <v>6583</v>
      </c>
      <c r="E6" s="5" t="s">
        <v>3231</v>
      </c>
      <c r="F6" s="9">
        <v>96</v>
      </c>
      <c r="G6" s="9" t="s">
        <v>1737</v>
      </c>
      <c r="H6" s="38">
        <v>9395406</v>
      </c>
      <c r="I6" s="5">
        <v>19.98</v>
      </c>
      <c r="J6" s="5">
        <v>82.54</v>
      </c>
      <c r="K6" s="81">
        <f t="shared" si="0"/>
        <v>0.85979166666666673</v>
      </c>
      <c r="L6" s="5">
        <f t="shared" si="1"/>
        <v>62.56</v>
      </c>
      <c r="M6" s="81">
        <f t="shared" si="2"/>
        <v>0.65166666666666673</v>
      </c>
    </row>
    <row r="7" spans="1:13" s="2" customFormat="1" ht="39.6" x14ac:dyDescent="0.25">
      <c r="A7" s="14" t="s">
        <v>6923</v>
      </c>
      <c r="B7" s="9" t="s">
        <v>1739</v>
      </c>
      <c r="C7" s="9" t="s">
        <v>1728</v>
      </c>
      <c r="D7" s="10" t="s">
        <v>1738</v>
      </c>
      <c r="E7" s="5" t="s">
        <v>3232</v>
      </c>
      <c r="F7" s="9">
        <v>96</v>
      </c>
      <c r="G7" s="9" t="s">
        <v>1737</v>
      </c>
      <c r="H7" s="38">
        <v>8901301</v>
      </c>
      <c r="I7" s="5">
        <v>19.98</v>
      </c>
      <c r="J7" s="5">
        <v>86.91</v>
      </c>
      <c r="K7" s="81">
        <f t="shared" si="0"/>
        <v>0.90531249999999996</v>
      </c>
      <c r="L7" s="5">
        <f t="shared" si="1"/>
        <v>66.929999999999993</v>
      </c>
      <c r="M7" s="81">
        <f t="shared" si="2"/>
        <v>0.69718749999999996</v>
      </c>
    </row>
    <row r="8" spans="1:13" s="2" customFormat="1" ht="66" x14ac:dyDescent="0.25">
      <c r="A8" s="14" t="s">
        <v>6924</v>
      </c>
      <c r="B8" s="9" t="s">
        <v>1741</v>
      </c>
      <c r="C8" s="9" t="s">
        <v>1728</v>
      </c>
      <c r="D8" s="10" t="s">
        <v>1740</v>
      </c>
      <c r="E8" s="5" t="s">
        <v>3233</v>
      </c>
      <c r="F8" s="9">
        <v>120</v>
      </c>
      <c r="G8" s="9" t="s">
        <v>1742</v>
      </c>
      <c r="H8" s="38">
        <v>8404049</v>
      </c>
      <c r="I8" s="5">
        <v>19.98</v>
      </c>
      <c r="J8" s="5">
        <v>83.89</v>
      </c>
      <c r="K8" s="81">
        <f t="shared" si="0"/>
        <v>0.69908333333333339</v>
      </c>
      <c r="L8" s="5">
        <f t="shared" si="1"/>
        <v>63.91</v>
      </c>
      <c r="M8" s="81">
        <f t="shared" si="2"/>
        <v>0.5325833333333333</v>
      </c>
    </row>
    <row r="9" spans="1:13" s="2" customFormat="1" ht="39.6" x14ac:dyDescent="0.25">
      <c r="A9" s="14" t="s">
        <v>6925</v>
      </c>
      <c r="B9" s="9" t="s">
        <v>1744</v>
      </c>
      <c r="C9" s="9" t="s">
        <v>1728</v>
      </c>
      <c r="D9" s="10" t="s">
        <v>1743</v>
      </c>
      <c r="E9" s="5" t="s">
        <v>3234</v>
      </c>
      <c r="F9" s="9">
        <v>96</v>
      </c>
      <c r="G9" s="9" t="s">
        <v>1745</v>
      </c>
      <c r="H9" s="38">
        <v>1030013</v>
      </c>
      <c r="I9" s="5">
        <v>19.98</v>
      </c>
      <c r="J9" s="5">
        <v>85.7</v>
      </c>
      <c r="K9" s="81">
        <f t="shared" si="0"/>
        <v>0.89270833333333333</v>
      </c>
      <c r="L9" s="5">
        <f t="shared" si="1"/>
        <v>65.72</v>
      </c>
      <c r="M9" s="81">
        <f t="shared" si="2"/>
        <v>0.68458333333333332</v>
      </c>
    </row>
    <row r="10" spans="1:13" s="2" customFormat="1" ht="52.8" x14ac:dyDescent="0.25">
      <c r="A10" s="14" t="s">
        <v>6926</v>
      </c>
      <c r="B10" s="9" t="s">
        <v>1746</v>
      </c>
      <c r="C10" s="9" t="s">
        <v>1728</v>
      </c>
      <c r="D10" s="10" t="s">
        <v>456</v>
      </c>
      <c r="E10" s="5" t="s">
        <v>3235</v>
      </c>
      <c r="F10" s="9">
        <v>144</v>
      </c>
      <c r="G10" s="9" t="s">
        <v>455</v>
      </c>
      <c r="H10" s="38">
        <v>8901373</v>
      </c>
      <c r="I10" s="5">
        <v>19.98</v>
      </c>
      <c r="J10" s="5">
        <v>86.34</v>
      </c>
      <c r="K10" s="81">
        <f t="shared" si="0"/>
        <v>0.59958333333333336</v>
      </c>
      <c r="L10" s="5">
        <f t="shared" si="1"/>
        <v>66.36</v>
      </c>
      <c r="M10" s="81">
        <f t="shared" si="2"/>
        <v>0.46083333333333332</v>
      </c>
    </row>
    <row r="11" spans="1:13" s="2" customFormat="1" ht="52.8" x14ac:dyDescent="0.25">
      <c r="A11" s="14" t="s">
        <v>6927</v>
      </c>
      <c r="B11" s="9" t="s">
        <v>1748</v>
      </c>
      <c r="C11" s="9" t="s">
        <v>1728</v>
      </c>
      <c r="D11" s="10" t="s">
        <v>1747</v>
      </c>
      <c r="E11" s="5" t="s">
        <v>3236</v>
      </c>
      <c r="F11" s="9">
        <v>96</v>
      </c>
      <c r="G11" s="9" t="s">
        <v>1749</v>
      </c>
      <c r="H11" s="38">
        <v>8901305</v>
      </c>
      <c r="I11" s="5">
        <v>23.98</v>
      </c>
      <c r="J11" s="5">
        <v>90.72</v>
      </c>
      <c r="K11" s="81">
        <f t="shared" si="0"/>
        <v>0.94499999999999995</v>
      </c>
      <c r="L11" s="5">
        <f t="shared" si="1"/>
        <v>66.739999999999995</v>
      </c>
      <c r="M11" s="81">
        <f t="shared" si="2"/>
        <v>0.69520833333333332</v>
      </c>
    </row>
    <row r="12" spans="1:13" s="2" customFormat="1" ht="39.6" x14ac:dyDescent="0.25">
      <c r="A12" s="14" t="s">
        <v>6928</v>
      </c>
      <c r="B12" s="9" t="s">
        <v>1751</v>
      </c>
      <c r="C12" s="9" t="s">
        <v>1728</v>
      </c>
      <c r="D12" s="10" t="s">
        <v>1750</v>
      </c>
      <c r="E12" s="5" t="s">
        <v>3237</v>
      </c>
      <c r="F12" s="9">
        <v>80</v>
      </c>
      <c r="G12" s="9" t="s">
        <v>888</v>
      </c>
      <c r="H12" s="38">
        <v>9911102</v>
      </c>
      <c r="I12" s="5">
        <v>9.99</v>
      </c>
      <c r="J12" s="5">
        <v>64.709999999999994</v>
      </c>
      <c r="K12" s="81">
        <f t="shared" si="0"/>
        <v>0.8088749999999999</v>
      </c>
      <c r="L12" s="5">
        <f t="shared" si="1"/>
        <v>54.719999999999992</v>
      </c>
      <c r="M12" s="81">
        <f t="shared" si="2"/>
        <v>0.68399999999999994</v>
      </c>
    </row>
    <row r="13" spans="1:13" ht="39.6" x14ac:dyDescent="0.25">
      <c r="A13" s="14" t="s">
        <v>6929</v>
      </c>
      <c r="B13" s="9" t="s">
        <v>1753</v>
      </c>
      <c r="C13" s="9" t="s">
        <v>1728</v>
      </c>
      <c r="D13" s="10" t="s">
        <v>1752</v>
      </c>
      <c r="E13" s="5" t="s">
        <v>3238</v>
      </c>
      <c r="F13" s="9">
        <v>80</v>
      </c>
      <c r="G13" s="9" t="s">
        <v>1754</v>
      </c>
      <c r="H13" s="38">
        <v>8404044</v>
      </c>
      <c r="I13" s="5">
        <v>9.99</v>
      </c>
      <c r="J13" s="5">
        <v>66.55</v>
      </c>
      <c r="K13" s="81">
        <f t="shared" si="0"/>
        <v>0.83187499999999992</v>
      </c>
      <c r="L13" s="5">
        <f t="shared" si="1"/>
        <v>56.559999999999995</v>
      </c>
      <c r="M13" s="81">
        <f t="shared" si="2"/>
        <v>0.70699999999999996</v>
      </c>
    </row>
    <row r="14" spans="1:13" s="2" customFormat="1" ht="39.6" x14ac:dyDescent="0.25">
      <c r="A14" s="14" t="s">
        <v>6930</v>
      </c>
      <c r="B14" s="9" t="s">
        <v>1755</v>
      </c>
      <c r="C14" s="9" t="s">
        <v>1728</v>
      </c>
      <c r="D14" s="10" t="s">
        <v>492</v>
      </c>
      <c r="E14" s="5" t="s">
        <v>3239</v>
      </c>
      <c r="F14" s="9">
        <v>80</v>
      </c>
      <c r="G14" s="9" t="s">
        <v>1756</v>
      </c>
      <c r="H14" s="38">
        <v>8404046</v>
      </c>
      <c r="I14" s="5">
        <v>9.99</v>
      </c>
      <c r="J14" s="5">
        <v>65.930000000000007</v>
      </c>
      <c r="K14" s="81">
        <f t="shared" si="0"/>
        <v>0.82412500000000011</v>
      </c>
      <c r="L14" s="5">
        <f t="shared" si="1"/>
        <v>55.940000000000005</v>
      </c>
      <c r="M14" s="81">
        <f t="shared" si="2"/>
        <v>0.69925000000000004</v>
      </c>
    </row>
    <row r="15" spans="1:13" s="2" customFormat="1" ht="39.6" x14ac:dyDescent="0.25">
      <c r="A15" s="14" t="s">
        <v>6931</v>
      </c>
      <c r="B15" s="9" t="s">
        <v>1757</v>
      </c>
      <c r="C15" s="9" t="s">
        <v>1728</v>
      </c>
      <c r="D15" s="10" t="s">
        <v>12</v>
      </c>
      <c r="E15" s="5" t="s">
        <v>3240</v>
      </c>
      <c r="F15" s="9">
        <v>40</v>
      </c>
      <c r="G15" s="9" t="s">
        <v>13</v>
      </c>
      <c r="H15" s="38">
        <v>8401268</v>
      </c>
      <c r="I15" s="5">
        <v>9.99</v>
      </c>
      <c r="J15" s="5">
        <v>56.78</v>
      </c>
      <c r="K15" s="81">
        <f t="shared" si="0"/>
        <v>1.4195</v>
      </c>
      <c r="L15" s="5">
        <f t="shared" si="1"/>
        <v>46.79</v>
      </c>
      <c r="M15" s="81">
        <f t="shared" si="2"/>
        <v>1.1697500000000001</v>
      </c>
    </row>
    <row r="16" spans="1:13" s="2" customFormat="1" ht="52.8" x14ac:dyDescent="0.25">
      <c r="A16" s="14" t="s">
        <v>6932</v>
      </c>
      <c r="B16" s="9" t="s">
        <v>1759</v>
      </c>
      <c r="C16" s="9" t="s">
        <v>1728</v>
      </c>
      <c r="D16" s="10" t="s">
        <v>1758</v>
      </c>
      <c r="E16" s="5" t="s">
        <v>3241</v>
      </c>
      <c r="F16" s="9">
        <v>40</v>
      </c>
      <c r="G16" s="9" t="s">
        <v>13</v>
      </c>
      <c r="H16" s="38">
        <v>8401276</v>
      </c>
      <c r="I16" s="5">
        <v>9.99</v>
      </c>
      <c r="J16" s="5">
        <v>61.38</v>
      </c>
      <c r="K16" s="81">
        <f t="shared" si="0"/>
        <v>1.5345</v>
      </c>
      <c r="L16" s="5">
        <f t="shared" si="1"/>
        <v>51.39</v>
      </c>
      <c r="M16" s="81">
        <f t="shared" si="2"/>
        <v>1.2847500000000001</v>
      </c>
    </row>
    <row r="17" spans="1:13" s="2" customFormat="1" ht="39.6" x14ac:dyDescent="0.25">
      <c r="A17" s="14" t="s">
        <v>6933</v>
      </c>
      <c r="B17" s="9" t="s">
        <v>1760</v>
      </c>
      <c r="C17" s="9" t="s">
        <v>1728</v>
      </c>
      <c r="D17" s="10" t="s">
        <v>10</v>
      </c>
      <c r="E17" s="5" t="s">
        <v>3242</v>
      </c>
      <c r="F17" s="9">
        <v>40</v>
      </c>
      <c r="G17" s="9" t="s">
        <v>11</v>
      </c>
      <c r="H17" s="38">
        <v>9911187</v>
      </c>
      <c r="I17" s="5">
        <v>9.99</v>
      </c>
      <c r="J17" s="5">
        <v>58.51</v>
      </c>
      <c r="K17" s="81">
        <f t="shared" si="0"/>
        <v>1.46275</v>
      </c>
      <c r="L17" s="5">
        <f t="shared" si="1"/>
        <v>48.519999999999996</v>
      </c>
      <c r="M17" s="81">
        <f t="shared" si="2"/>
        <v>1.2129999999999999</v>
      </c>
    </row>
    <row r="18" spans="1:13" s="2" customFormat="1" ht="39.6" x14ac:dyDescent="0.25">
      <c r="A18" s="14" t="s">
        <v>6934</v>
      </c>
      <c r="B18" s="9" t="s">
        <v>1761</v>
      </c>
      <c r="C18" s="9" t="s">
        <v>1728</v>
      </c>
      <c r="D18" s="10" t="s">
        <v>490</v>
      </c>
      <c r="E18" s="5" t="s">
        <v>3243</v>
      </c>
      <c r="F18" s="9">
        <v>40</v>
      </c>
      <c r="G18" s="9" t="s">
        <v>11</v>
      </c>
      <c r="H18" s="38">
        <v>9911183</v>
      </c>
      <c r="I18" s="5">
        <v>9.99</v>
      </c>
      <c r="J18" s="5">
        <v>60.83</v>
      </c>
      <c r="K18" s="81">
        <f t="shared" si="0"/>
        <v>1.52075</v>
      </c>
      <c r="L18" s="5">
        <f t="shared" si="1"/>
        <v>50.839999999999996</v>
      </c>
      <c r="M18" s="81">
        <f t="shared" si="2"/>
        <v>1.2709999999999999</v>
      </c>
    </row>
    <row r="19" spans="1:13" s="2" customFormat="1" ht="26.4" x14ac:dyDescent="0.25">
      <c r="A19" s="14" t="s">
        <v>6935</v>
      </c>
      <c r="B19" s="9" t="s">
        <v>1762</v>
      </c>
      <c r="C19" s="9" t="s">
        <v>465</v>
      </c>
      <c r="D19" s="10" t="s">
        <v>924</v>
      </c>
      <c r="E19" s="5" t="s">
        <v>3244</v>
      </c>
      <c r="F19" s="9">
        <v>176</v>
      </c>
      <c r="G19" s="9">
        <v>3.9</v>
      </c>
      <c r="H19" s="38">
        <v>8832020</v>
      </c>
      <c r="I19" s="5">
        <v>21.72</v>
      </c>
      <c r="J19" s="5">
        <v>134.66999999999999</v>
      </c>
      <c r="K19" s="81">
        <f t="shared" si="0"/>
        <v>0.76517045454545451</v>
      </c>
      <c r="L19" s="5">
        <f t="shared" si="1"/>
        <v>112.94999999999999</v>
      </c>
      <c r="M19" s="81">
        <f t="shared" si="2"/>
        <v>0.6417613636363636</v>
      </c>
    </row>
    <row r="20" spans="1:13" s="2" customFormat="1" ht="26.4" x14ac:dyDescent="0.25">
      <c r="A20" s="14" t="s">
        <v>6936</v>
      </c>
      <c r="B20" s="9" t="s">
        <v>1763</v>
      </c>
      <c r="C20" s="9" t="s">
        <v>465</v>
      </c>
      <c r="D20" s="10" t="s">
        <v>923</v>
      </c>
      <c r="E20" s="5" t="s">
        <v>3245</v>
      </c>
      <c r="F20" s="9">
        <v>176</v>
      </c>
      <c r="G20" s="9" t="s">
        <v>1764</v>
      </c>
      <c r="H20" s="38">
        <v>8832001</v>
      </c>
      <c r="I20" s="5">
        <v>21.72</v>
      </c>
      <c r="J20" s="5">
        <v>134.66999999999999</v>
      </c>
      <c r="K20" s="81">
        <f t="shared" si="0"/>
        <v>0.76517045454545451</v>
      </c>
      <c r="L20" s="5">
        <f t="shared" si="1"/>
        <v>112.94999999999999</v>
      </c>
      <c r="M20" s="81">
        <f t="shared" si="2"/>
        <v>0.6417613636363636</v>
      </c>
    </row>
    <row r="21" spans="1:13" s="2" customFormat="1" ht="26.4" x14ac:dyDescent="0.25">
      <c r="A21" s="14" t="s">
        <v>6937</v>
      </c>
      <c r="B21" s="9" t="s">
        <v>1766</v>
      </c>
      <c r="C21" s="9" t="s">
        <v>465</v>
      </c>
      <c r="D21" s="10" t="s">
        <v>1765</v>
      </c>
      <c r="E21" s="5" t="s">
        <v>3246</v>
      </c>
      <c r="F21" s="9">
        <v>176</v>
      </c>
      <c r="G21" s="9">
        <v>3.9</v>
      </c>
      <c r="H21" s="38">
        <v>9407024</v>
      </c>
      <c r="I21" s="5">
        <v>21.72</v>
      </c>
      <c r="J21" s="5">
        <v>135.82</v>
      </c>
      <c r="K21" s="81">
        <f t="shared" si="0"/>
        <v>0.77170454545454537</v>
      </c>
      <c r="L21" s="5">
        <f t="shared" si="1"/>
        <v>114.1</v>
      </c>
      <c r="M21" s="81">
        <f t="shared" si="2"/>
        <v>0.64829545454545456</v>
      </c>
    </row>
    <row r="22" spans="1:13" s="2" customFormat="1" ht="26.4" x14ac:dyDescent="0.25">
      <c r="A22" s="14" t="s">
        <v>6938</v>
      </c>
      <c r="B22" s="9" t="s">
        <v>1767</v>
      </c>
      <c r="C22" s="9" t="s">
        <v>465</v>
      </c>
      <c r="D22" s="10" t="s">
        <v>925</v>
      </c>
      <c r="E22" s="5" t="s">
        <v>3247</v>
      </c>
      <c r="F22" s="9">
        <v>240</v>
      </c>
      <c r="G22" s="9" t="s">
        <v>466</v>
      </c>
      <c r="H22" s="38">
        <v>8832000</v>
      </c>
      <c r="I22" s="5">
        <v>28.82</v>
      </c>
      <c r="J22" s="5">
        <v>131.06</v>
      </c>
      <c r="K22" s="81">
        <f t="shared" si="0"/>
        <v>0.54608333333333337</v>
      </c>
      <c r="L22" s="5">
        <f t="shared" si="1"/>
        <v>102.24000000000001</v>
      </c>
      <c r="M22" s="81">
        <f t="shared" si="2"/>
        <v>0.42600000000000005</v>
      </c>
    </row>
    <row r="23" spans="1:13" s="2" customFormat="1" ht="26.4" x14ac:dyDescent="0.25">
      <c r="A23" s="14" t="s">
        <v>6939</v>
      </c>
      <c r="B23" s="9" t="s">
        <v>1768</v>
      </c>
      <c r="C23" s="9" t="s">
        <v>465</v>
      </c>
      <c r="D23" s="10" t="s">
        <v>926</v>
      </c>
      <c r="E23" s="5" t="s">
        <v>3248</v>
      </c>
      <c r="F23" s="9">
        <v>240</v>
      </c>
      <c r="G23" s="9">
        <v>2.85</v>
      </c>
      <c r="H23" s="38">
        <v>8832002</v>
      </c>
      <c r="I23" s="5">
        <v>28.82</v>
      </c>
      <c r="J23" s="5">
        <v>120.02</v>
      </c>
      <c r="K23" s="81">
        <f t="shared" si="0"/>
        <v>0.50008333333333332</v>
      </c>
      <c r="L23" s="5">
        <f t="shared" si="1"/>
        <v>91.199999999999989</v>
      </c>
      <c r="M23" s="81">
        <f t="shared" si="2"/>
        <v>0.37999999999999995</v>
      </c>
    </row>
    <row r="24" spans="1:13" s="2" customFormat="1" ht="26.4" x14ac:dyDescent="0.25">
      <c r="A24" s="14" t="s">
        <v>6940</v>
      </c>
      <c r="B24" s="9" t="s">
        <v>1769</v>
      </c>
      <c r="C24" s="9" t="s">
        <v>465</v>
      </c>
      <c r="D24" s="10" t="s">
        <v>927</v>
      </c>
      <c r="E24" s="5" t="s">
        <v>3249</v>
      </c>
      <c r="F24" s="9">
        <v>240</v>
      </c>
      <c r="G24" s="9" t="s">
        <v>466</v>
      </c>
      <c r="H24" s="38">
        <v>8832003</v>
      </c>
      <c r="I24" s="5">
        <v>28.82</v>
      </c>
      <c r="J24" s="5">
        <v>120.02</v>
      </c>
      <c r="K24" s="81">
        <f t="shared" si="0"/>
        <v>0.50008333333333332</v>
      </c>
      <c r="L24" s="5">
        <f t="shared" si="1"/>
        <v>91.199999999999989</v>
      </c>
      <c r="M24" s="81">
        <f t="shared" si="2"/>
        <v>0.37999999999999995</v>
      </c>
    </row>
    <row r="25" spans="1:13" s="2" customFormat="1" ht="26.4" x14ac:dyDescent="0.25">
      <c r="A25" s="14" t="s">
        <v>6941</v>
      </c>
      <c r="B25" s="9" t="s">
        <v>1771</v>
      </c>
      <c r="C25" s="9" t="s">
        <v>465</v>
      </c>
      <c r="D25" s="10" t="s">
        <v>1770</v>
      </c>
      <c r="E25" s="5" t="s">
        <v>3250</v>
      </c>
      <c r="F25" s="9">
        <v>240</v>
      </c>
      <c r="G25" s="9" t="s">
        <v>466</v>
      </c>
      <c r="H25" s="38">
        <v>8832009</v>
      </c>
      <c r="I25" s="5">
        <v>28.82</v>
      </c>
      <c r="J25" s="5">
        <v>122.55</v>
      </c>
      <c r="K25" s="81">
        <f t="shared" si="0"/>
        <v>0.510625</v>
      </c>
      <c r="L25" s="5">
        <f t="shared" si="1"/>
        <v>93.72999999999999</v>
      </c>
      <c r="M25" s="81">
        <f t="shared" si="2"/>
        <v>0.39054166666666662</v>
      </c>
    </row>
    <row r="26" spans="1:13" s="2" customFormat="1" ht="26.4" x14ac:dyDescent="0.25">
      <c r="A26" s="14" t="s">
        <v>6942</v>
      </c>
      <c r="B26" s="9" t="s">
        <v>1773</v>
      </c>
      <c r="C26" s="9" t="s">
        <v>465</v>
      </c>
      <c r="D26" s="10" t="s">
        <v>1772</v>
      </c>
      <c r="E26" s="5" t="s">
        <v>3251</v>
      </c>
      <c r="F26" s="9">
        <v>320</v>
      </c>
      <c r="G26" s="9">
        <v>2</v>
      </c>
      <c r="H26" s="38">
        <v>8832008</v>
      </c>
      <c r="I26" s="5">
        <v>38.42</v>
      </c>
      <c r="J26" s="5">
        <v>126.99</v>
      </c>
      <c r="K26" s="81">
        <f t="shared" si="0"/>
        <v>0.39684375</v>
      </c>
      <c r="L26" s="5">
        <f t="shared" si="1"/>
        <v>88.57</v>
      </c>
      <c r="M26" s="81">
        <f t="shared" si="2"/>
        <v>0.27678124999999998</v>
      </c>
    </row>
    <row r="27" spans="1:13" s="2" customFormat="1" ht="26.4" x14ac:dyDescent="0.25">
      <c r="A27" s="14" t="s">
        <v>6943</v>
      </c>
      <c r="B27" s="9" t="s">
        <v>1774</v>
      </c>
      <c r="C27" s="9" t="s">
        <v>465</v>
      </c>
      <c r="D27" s="10" t="s">
        <v>928</v>
      </c>
      <c r="E27" s="5" t="s">
        <v>3252</v>
      </c>
      <c r="F27" s="9">
        <v>104</v>
      </c>
      <c r="G27" s="9" t="s">
        <v>1775</v>
      </c>
      <c r="H27" s="38">
        <v>8832004</v>
      </c>
      <c r="I27" s="5">
        <v>12.58</v>
      </c>
      <c r="J27" s="5">
        <v>65.790000000000006</v>
      </c>
      <c r="K27" s="81">
        <f t="shared" si="0"/>
        <v>0.63259615384615386</v>
      </c>
      <c r="L27" s="5">
        <f t="shared" si="1"/>
        <v>53.210000000000008</v>
      </c>
      <c r="M27" s="81">
        <f t="shared" si="2"/>
        <v>0.51163461538461541</v>
      </c>
    </row>
    <row r="28" spans="1:13" s="2" customFormat="1" ht="26.4" x14ac:dyDescent="0.25">
      <c r="A28" s="14" t="s">
        <v>6944</v>
      </c>
      <c r="B28" s="9" t="s">
        <v>1778</v>
      </c>
      <c r="C28" s="9" t="s">
        <v>1776</v>
      </c>
      <c r="D28" s="10" t="s">
        <v>1777</v>
      </c>
      <c r="E28" s="5" t="s">
        <v>3253</v>
      </c>
      <c r="F28" s="9">
        <v>320</v>
      </c>
      <c r="G28" s="9" t="s">
        <v>1779</v>
      </c>
      <c r="H28" s="38">
        <v>2100379</v>
      </c>
      <c r="I28" s="5">
        <v>4.05</v>
      </c>
      <c r="J28" s="5">
        <v>39.76</v>
      </c>
      <c r="K28" s="81">
        <f t="shared" si="0"/>
        <v>0.12425</v>
      </c>
      <c r="L28" s="5">
        <f t="shared" si="1"/>
        <v>35.71</v>
      </c>
      <c r="M28" s="81">
        <f t="shared" si="2"/>
        <v>0.11159375000000001</v>
      </c>
    </row>
    <row r="29" spans="1:13" s="2" customFormat="1" ht="52.8" x14ac:dyDescent="0.25">
      <c r="A29" s="14" t="s">
        <v>6945</v>
      </c>
      <c r="B29" s="9" t="s">
        <v>1781</v>
      </c>
      <c r="C29" s="9" t="s">
        <v>1776</v>
      </c>
      <c r="D29" s="10" t="s">
        <v>1780</v>
      </c>
      <c r="E29" s="5" t="s">
        <v>3254</v>
      </c>
      <c r="F29" s="9">
        <v>492</v>
      </c>
      <c r="G29" s="9" t="s">
        <v>1782</v>
      </c>
      <c r="H29" s="38">
        <v>2108961</v>
      </c>
      <c r="I29" s="5">
        <v>6.31</v>
      </c>
      <c r="J29" s="5">
        <v>46.18</v>
      </c>
      <c r="K29" s="81">
        <f t="shared" si="0"/>
        <v>9.3861788617886174E-2</v>
      </c>
      <c r="L29" s="5">
        <f t="shared" si="1"/>
        <v>39.869999999999997</v>
      </c>
      <c r="M29" s="81">
        <f t="shared" si="2"/>
        <v>8.1036585365853647E-2</v>
      </c>
    </row>
    <row r="30" spans="1:13" s="2" customFormat="1" ht="26.4" x14ac:dyDescent="0.25">
      <c r="A30" s="14" t="s">
        <v>6946</v>
      </c>
      <c r="B30" s="9" t="s">
        <v>1783</v>
      </c>
      <c r="C30" s="9" t="s">
        <v>1776</v>
      </c>
      <c r="D30" s="10" t="s">
        <v>474</v>
      </c>
      <c r="E30" s="5" t="s">
        <v>3255</v>
      </c>
      <c r="F30" s="9">
        <v>252</v>
      </c>
      <c r="G30" s="9" t="s">
        <v>1784</v>
      </c>
      <c r="H30" s="38">
        <v>2108546</v>
      </c>
      <c r="I30" s="5">
        <v>3</v>
      </c>
      <c r="J30" s="5">
        <v>40.44</v>
      </c>
      <c r="K30" s="81">
        <f t="shared" si="0"/>
        <v>0.16047619047619047</v>
      </c>
      <c r="L30" s="5">
        <f t="shared" si="1"/>
        <v>37.44</v>
      </c>
      <c r="M30" s="81">
        <f t="shared" si="2"/>
        <v>0.14857142857142855</v>
      </c>
    </row>
    <row r="31" spans="1:13" ht="26.4" x14ac:dyDescent="0.25">
      <c r="A31" s="14" t="s">
        <v>6947</v>
      </c>
      <c r="B31" s="9" t="s">
        <v>1785</v>
      </c>
      <c r="C31" s="9" t="s">
        <v>1776</v>
      </c>
      <c r="D31" s="10" t="s">
        <v>473</v>
      </c>
      <c r="E31" s="5" t="s">
        <v>3256</v>
      </c>
      <c r="F31" s="9">
        <v>456</v>
      </c>
      <c r="G31" s="9" t="s">
        <v>1786</v>
      </c>
      <c r="H31" s="38">
        <v>2106383</v>
      </c>
      <c r="I31" s="5">
        <v>6.67</v>
      </c>
      <c r="J31" s="5">
        <v>42.2</v>
      </c>
      <c r="K31" s="81">
        <f t="shared" si="0"/>
        <v>9.2543859649122817E-2</v>
      </c>
      <c r="L31" s="5">
        <f t="shared" si="1"/>
        <v>35.53</v>
      </c>
      <c r="M31" s="81">
        <f t="shared" si="2"/>
        <v>7.7916666666666676E-2</v>
      </c>
    </row>
    <row r="32" spans="1:13" ht="26.4" x14ac:dyDescent="0.25">
      <c r="A32" s="14" t="s">
        <v>6948</v>
      </c>
      <c r="B32" s="9" t="s">
        <v>1789</v>
      </c>
      <c r="C32" s="9" t="s">
        <v>1787</v>
      </c>
      <c r="D32" s="10" t="s">
        <v>1788</v>
      </c>
      <c r="E32" s="5" t="s">
        <v>3257</v>
      </c>
      <c r="F32" s="9">
        <v>640</v>
      </c>
      <c r="G32" s="9">
        <v>0.5</v>
      </c>
      <c r="H32" s="38">
        <v>8660036</v>
      </c>
      <c r="I32" s="5">
        <v>42.02</v>
      </c>
      <c r="J32" s="5">
        <v>64.209999999999994</v>
      </c>
      <c r="K32" s="81">
        <f t="shared" si="0"/>
        <v>0.10032812499999999</v>
      </c>
      <c r="L32" s="5">
        <f t="shared" si="1"/>
        <v>22.189999999999991</v>
      </c>
      <c r="M32" s="81">
        <f t="shared" si="2"/>
        <v>3.4671874999999984E-2</v>
      </c>
    </row>
    <row r="33" spans="1:13" ht="26.4" x14ac:dyDescent="0.25">
      <c r="A33" s="14" t="s">
        <v>6949</v>
      </c>
      <c r="B33" s="9" t="s">
        <v>1791</v>
      </c>
      <c r="C33" s="9" t="s">
        <v>1787</v>
      </c>
      <c r="D33" s="10" t="s">
        <v>1790</v>
      </c>
      <c r="E33" s="5" t="s">
        <v>3258</v>
      </c>
      <c r="F33" s="9">
        <v>168</v>
      </c>
      <c r="G33" s="9">
        <v>1</v>
      </c>
      <c r="H33" s="38">
        <v>8660028</v>
      </c>
      <c r="I33" s="5">
        <v>22.06</v>
      </c>
      <c r="J33" s="5">
        <v>40.799999999999997</v>
      </c>
      <c r="K33" s="81">
        <f t="shared" si="0"/>
        <v>0.24285714285714283</v>
      </c>
      <c r="L33" s="5">
        <f t="shared" si="1"/>
        <v>18.739999999999998</v>
      </c>
      <c r="M33" s="81">
        <f t="shared" si="2"/>
        <v>0.11154761904761903</v>
      </c>
    </row>
    <row r="34" spans="1:13" ht="26.4" x14ac:dyDescent="0.25">
      <c r="A34" s="14" t="s">
        <v>6950</v>
      </c>
      <c r="B34" s="9" t="s">
        <v>1793</v>
      </c>
      <c r="C34" s="9" t="s">
        <v>1787</v>
      </c>
      <c r="D34" s="10" t="s">
        <v>1792</v>
      </c>
      <c r="E34" s="5" t="s">
        <v>3259</v>
      </c>
      <c r="F34" s="9">
        <v>168</v>
      </c>
      <c r="G34" s="9">
        <v>1</v>
      </c>
      <c r="H34" s="38">
        <v>0</v>
      </c>
      <c r="I34" s="5">
        <v>22.06</v>
      </c>
      <c r="J34" s="5">
        <v>39.840000000000003</v>
      </c>
      <c r="K34" s="81">
        <f t="shared" si="0"/>
        <v>0.23714285714285716</v>
      </c>
      <c r="L34" s="5">
        <f t="shared" si="1"/>
        <v>17.780000000000005</v>
      </c>
      <c r="M34" s="81">
        <f t="shared" si="2"/>
        <v>0.10583333333333336</v>
      </c>
    </row>
    <row r="35" spans="1:13" ht="26.4" x14ac:dyDescent="0.25">
      <c r="A35" s="14" t="s">
        <v>6951</v>
      </c>
      <c r="B35" s="9" t="s">
        <v>1795</v>
      </c>
      <c r="C35" s="9" t="s">
        <v>1787</v>
      </c>
      <c r="D35" s="10" t="s">
        <v>1794</v>
      </c>
      <c r="E35" s="5" t="s">
        <v>3260</v>
      </c>
      <c r="F35" s="9">
        <v>320</v>
      </c>
      <c r="G35" s="9" t="s">
        <v>1796</v>
      </c>
      <c r="H35" s="38">
        <v>8662003</v>
      </c>
      <c r="I35" s="5">
        <v>42.02</v>
      </c>
      <c r="J35" s="5">
        <v>62.7</v>
      </c>
      <c r="K35" s="81">
        <f t="shared" si="0"/>
        <v>0.19593750000000001</v>
      </c>
      <c r="L35" s="5">
        <f t="shared" si="1"/>
        <v>20.68</v>
      </c>
      <c r="M35" s="81">
        <f t="shared" si="2"/>
        <v>6.4625000000000002E-2</v>
      </c>
    </row>
    <row r="36" spans="1:13" ht="26.4" x14ac:dyDescent="0.25">
      <c r="A36" s="14" t="s">
        <v>6952</v>
      </c>
      <c r="B36" s="9" t="s">
        <v>1798</v>
      </c>
      <c r="C36" s="9" t="s">
        <v>1787</v>
      </c>
      <c r="D36" s="10" t="s">
        <v>1797</v>
      </c>
      <c r="E36" s="5" t="s">
        <v>3261</v>
      </c>
      <c r="F36" s="9">
        <v>320</v>
      </c>
      <c r="G36" s="9">
        <v>1</v>
      </c>
      <c r="H36" s="38">
        <v>8660008</v>
      </c>
      <c r="I36" s="5">
        <v>42.02</v>
      </c>
      <c r="J36" s="5">
        <v>63.93</v>
      </c>
      <c r="K36" s="81">
        <f t="shared" si="0"/>
        <v>0.19978124999999999</v>
      </c>
      <c r="L36" s="5">
        <f t="shared" si="1"/>
        <v>21.909999999999997</v>
      </c>
      <c r="M36" s="81">
        <f t="shared" si="2"/>
        <v>6.8468749999999995E-2</v>
      </c>
    </row>
    <row r="37" spans="1:13" ht="26.4" x14ac:dyDescent="0.25">
      <c r="A37" s="14" t="s">
        <v>6953</v>
      </c>
      <c r="B37" s="9" t="s">
        <v>1801</v>
      </c>
      <c r="C37" s="9" t="s">
        <v>1799</v>
      </c>
      <c r="D37" s="10" t="s">
        <v>1800</v>
      </c>
      <c r="E37" s="5" t="s">
        <v>3262</v>
      </c>
      <c r="F37" s="9">
        <v>144</v>
      </c>
      <c r="G37" s="9">
        <v>1</v>
      </c>
      <c r="H37" s="38">
        <v>9385981</v>
      </c>
      <c r="I37" s="5">
        <v>15.45</v>
      </c>
      <c r="J37" s="5">
        <v>55.67</v>
      </c>
      <c r="K37" s="81">
        <f t="shared" si="0"/>
        <v>0.38659722222222226</v>
      </c>
      <c r="L37" s="5">
        <f t="shared" si="1"/>
        <v>40.22</v>
      </c>
      <c r="M37" s="81">
        <f t="shared" si="2"/>
        <v>0.27930555555555553</v>
      </c>
    </row>
    <row r="38" spans="1:13" ht="26.4" x14ac:dyDescent="0.25">
      <c r="A38" s="14" t="s">
        <v>6954</v>
      </c>
      <c r="B38" s="9" t="s">
        <v>1803</v>
      </c>
      <c r="C38" s="9" t="s">
        <v>1799</v>
      </c>
      <c r="D38" s="10" t="s">
        <v>1802</v>
      </c>
      <c r="E38" s="5" t="s">
        <v>3263</v>
      </c>
      <c r="F38" s="9">
        <v>108</v>
      </c>
      <c r="G38" s="9" t="s">
        <v>1804</v>
      </c>
      <c r="H38" s="38">
        <v>9385893</v>
      </c>
      <c r="I38" s="5">
        <v>11.59</v>
      </c>
      <c r="J38" s="5">
        <v>42.31</v>
      </c>
      <c r="K38" s="81">
        <f t="shared" si="0"/>
        <v>0.39175925925925931</v>
      </c>
      <c r="L38" s="5">
        <f t="shared" si="1"/>
        <v>30.720000000000002</v>
      </c>
      <c r="M38" s="81">
        <f t="shared" si="2"/>
        <v>0.28444444444444444</v>
      </c>
    </row>
    <row r="39" spans="1:13" ht="26.4" x14ac:dyDescent="0.25">
      <c r="A39" s="14" t="s">
        <v>6955</v>
      </c>
      <c r="B39" s="9" t="s">
        <v>1806</v>
      </c>
      <c r="C39" s="9" t="s">
        <v>1799</v>
      </c>
      <c r="D39" s="10" t="s">
        <v>1805</v>
      </c>
      <c r="E39" s="5" t="s">
        <v>3264</v>
      </c>
      <c r="F39" s="9">
        <v>72</v>
      </c>
      <c r="G39" s="9" t="s">
        <v>1807</v>
      </c>
      <c r="H39" s="38">
        <v>9386085</v>
      </c>
      <c r="I39" s="5">
        <v>5.96</v>
      </c>
      <c r="J39" s="5">
        <v>37.9</v>
      </c>
      <c r="K39" s="81">
        <f t="shared" si="0"/>
        <v>0.52638888888888891</v>
      </c>
      <c r="L39" s="5">
        <f t="shared" si="1"/>
        <v>31.939999999999998</v>
      </c>
      <c r="M39" s="81">
        <f t="shared" si="2"/>
        <v>0.44361111111111107</v>
      </c>
    </row>
    <row r="40" spans="1:13" ht="39.6" x14ac:dyDescent="0.25">
      <c r="A40" s="14" t="s">
        <v>6956</v>
      </c>
      <c r="B40" s="9" t="s">
        <v>1809</v>
      </c>
      <c r="C40" s="9" t="s">
        <v>1799</v>
      </c>
      <c r="D40" s="10" t="s">
        <v>1808</v>
      </c>
      <c r="E40" s="5" t="s">
        <v>3265</v>
      </c>
      <c r="F40" s="9">
        <v>72</v>
      </c>
      <c r="G40" s="9" t="s">
        <v>15</v>
      </c>
      <c r="H40" s="38">
        <v>9385852</v>
      </c>
      <c r="I40" s="5">
        <v>7.73</v>
      </c>
      <c r="J40" s="5">
        <v>34.17</v>
      </c>
      <c r="K40" s="81">
        <f t="shared" si="0"/>
        <v>0.47458333333333336</v>
      </c>
      <c r="L40" s="5">
        <f t="shared" si="1"/>
        <v>26.44</v>
      </c>
      <c r="M40" s="81">
        <f t="shared" si="2"/>
        <v>0.36722222222222223</v>
      </c>
    </row>
    <row r="41" spans="1:13" ht="26.4" x14ac:dyDescent="0.25">
      <c r="A41" s="14" t="s">
        <v>6957</v>
      </c>
      <c r="B41" s="9" t="s">
        <v>1812</v>
      </c>
      <c r="C41" s="9" t="s">
        <v>1810</v>
      </c>
      <c r="D41" s="10" t="s">
        <v>1811</v>
      </c>
      <c r="E41" s="5" t="s">
        <v>3266</v>
      </c>
      <c r="F41" s="9">
        <v>320</v>
      </c>
      <c r="G41" s="9" t="s">
        <v>1813</v>
      </c>
      <c r="H41" s="38">
        <v>8858112</v>
      </c>
      <c r="I41" s="5">
        <v>17.18</v>
      </c>
      <c r="J41" s="5">
        <v>39.81</v>
      </c>
      <c r="K41" s="81">
        <f t="shared" si="0"/>
        <v>0.12440625000000001</v>
      </c>
      <c r="L41" s="5">
        <f t="shared" si="1"/>
        <v>22.630000000000003</v>
      </c>
      <c r="M41" s="81">
        <f t="shared" si="2"/>
        <v>7.0718750000000011E-2</v>
      </c>
    </row>
    <row r="42" spans="1:13" ht="26.4" x14ac:dyDescent="0.25">
      <c r="A42" s="14" t="s">
        <v>6958</v>
      </c>
      <c r="B42" s="9" t="s">
        <v>1815</v>
      </c>
      <c r="C42" s="9" t="s">
        <v>1810</v>
      </c>
      <c r="D42" s="10" t="s">
        <v>1814</v>
      </c>
      <c r="E42" s="5" t="s">
        <v>3267</v>
      </c>
      <c r="F42" s="9">
        <v>480</v>
      </c>
      <c r="G42" s="9" t="s">
        <v>180</v>
      </c>
      <c r="H42" s="38">
        <v>8856059</v>
      </c>
      <c r="I42" s="5">
        <v>26.65</v>
      </c>
      <c r="J42" s="5">
        <v>48.08</v>
      </c>
      <c r="K42" s="81">
        <f t="shared" si="0"/>
        <v>0.10016666666666667</v>
      </c>
      <c r="L42" s="5">
        <f t="shared" si="1"/>
        <v>21.43</v>
      </c>
      <c r="M42" s="81">
        <f t="shared" si="2"/>
        <v>4.4645833333333336E-2</v>
      </c>
    </row>
    <row r="43" spans="1:13" ht="26.4" x14ac:dyDescent="0.25">
      <c r="A43" s="14" t="s">
        <v>6959</v>
      </c>
      <c r="B43" s="9" t="s">
        <v>1817</v>
      </c>
      <c r="C43" s="9" t="s">
        <v>1810</v>
      </c>
      <c r="D43" s="10" t="s">
        <v>1816</v>
      </c>
      <c r="E43" s="5" t="s">
        <v>3268</v>
      </c>
      <c r="F43" s="9">
        <v>225</v>
      </c>
      <c r="G43" s="9" t="s">
        <v>1818</v>
      </c>
      <c r="H43" s="38">
        <v>8858075</v>
      </c>
      <c r="I43" s="5">
        <v>18.600000000000001</v>
      </c>
      <c r="J43" s="5">
        <v>66.760000000000005</v>
      </c>
      <c r="K43" s="81">
        <f t="shared" si="0"/>
        <v>0.29671111111111115</v>
      </c>
      <c r="L43" s="5">
        <f t="shared" si="1"/>
        <v>48.160000000000004</v>
      </c>
      <c r="M43" s="81">
        <f t="shared" si="2"/>
        <v>0.21404444444444445</v>
      </c>
    </row>
    <row r="44" spans="1:13" ht="39.6" x14ac:dyDescent="0.25">
      <c r="A44" s="14" t="s">
        <v>6960</v>
      </c>
      <c r="B44" s="9" t="s">
        <v>1820</v>
      </c>
      <c r="C44" s="9" t="s">
        <v>1810</v>
      </c>
      <c r="D44" s="10" t="s">
        <v>1819</v>
      </c>
      <c r="E44" s="5" t="s">
        <v>3269</v>
      </c>
      <c r="F44" s="9">
        <v>225</v>
      </c>
      <c r="G44" s="9" t="s">
        <v>1821</v>
      </c>
      <c r="H44" s="38">
        <v>8859124</v>
      </c>
      <c r="I44" s="5">
        <v>19.41</v>
      </c>
      <c r="J44" s="5">
        <v>72.12</v>
      </c>
      <c r="K44" s="81">
        <f t="shared" si="0"/>
        <v>0.32053333333333334</v>
      </c>
      <c r="L44" s="5">
        <f t="shared" si="1"/>
        <v>52.710000000000008</v>
      </c>
      <c r="M44" s="81">
        <f t="shared" si="2"/>
        <v>0.23426666666666671</v>
      </c>
    </row>
    <row r="45" spans="1:13" ht="26.4" x14ac:dyDescent="0.25">
      <c r="A45" s="14" t="s">
        <v>6961</v>
      </c>
      <c r="B45" s="9" t="s">
        <v>1823</v>
      </c>
      <c r="C45" s="9" t="s">
        <v>1810</v>
      </c>
      <c r="D45" s="10" t="s">
        <v>1822</v>
      </c>
      <c r="E45" s="5" t="s">
        <v>3270</v>
      </c>
      <c r="F45" s="9">
        <v>320</v>
      </c>
      <c r="G45" s="9" t="s">
        <v>1813</v>
      </c>
      <c r="H45" s="38">
        <v>8858114</v>
      </c>
      <c r="I45" s="5">
        <v>16.34</v>
      </c>
      <c r="J45" s="5">
        <v>37.590000000000003</v>
      </c>
      <c r="K45" s="81">
        <f t="shared" si="0"/>
        <v>0.11746875000000001</v>
      </c>
      <c r="L45" s="5">
        <f t="shared" si="1"/>
        <v>21.250000000000004</v>
      </c>
      <c r="M45" s="81">
        <f t="shared" si="2"/>
        <v>6.6406250000000014E-2</v>
      </c>
    </row>
    <row r="46" spans="1:13" ht="26.4" x14ac:dyDescent="0.25">
      <c r="A46" s="14" t="s">
        <v>6962</v>
      </c>
      <c r="B46" s="9" t="s">
        <v>1825</v>
      </c>
      <c r="C46" s="9" t="s">
        <v>1810</v>
      </c>
      <c r="D46" s="10" t="s">
        <v>1824</v>
      </c>
      <c r="E46" s="5" t="s">
        <v>3271</v>
      </c>
      <c r="F46" s="9">
        <v>160</v>
      </c>
      <c r="G46" s="9" t="s">
        <v>457</v>
      </c>
      <c r="H46" s="38">
        <v>9391603</v>
      </c>
      <c r="I46" s="5">
        <v>13.55</v>
      </c>
      <c r="J46" s="5">
        <v>53.34</v>
      </c>
      <c r="K46" s="81">
        <f t="shared" si="0"/>
        <v>0.33337500000000003</v>
      </c>
      <c r="L46" s="5">
        <f t="shared" si="1"/>
        <v>39.790000000000006</v>
      </c>
      <c r="M46" s="81">
        <f t="shared" si="2"/>
        <v>0.24868750000000003</v>
      </c>
    </row>
    <row r="47" spans="1:13" ht="39.6" x14ac:dyDescent="0.25">
      <c r="A47" s="14" t="s">
        <v>6963</v>
      </c>
      <c r="B47" s="9" t="s">
        <v>1827</v>
      </c>
      <c r="C47" s="9" t="s">
        <v>1810</v>
      </c>
      <c r="D47" s="10" t="s">
        <v>1826</v>
      </c>
      <c r="E47" s="5" t="s">
        <v>3272</v>
      </c>
      <c r="F47" s="9">
        <v>75</v>
      </c>
      <c r="G47" s="9" t="s">
        <v>14</v>
      </c>
      <c r="H47" s="38">
        <v>1110001</v>
      </c>
      <c r="I47" s="5">
        <v>6.1</v>
      </c>
      <c r="J47" s="5">
        <v>37.51</v>
      </c>
      <c r="K47" s="81">
        <f t="shared" si="0"/>
        <v>0.50013333333333332</v>
      </c>
      <c r="L47" s="5">
        <f t="shared" si="1"/>
        <v>31.409999999999997</v>
      </c>
      <c r="M47" s="81">
        <f t="shared" si="2"/>
        <v>0.41879999999999995</v>
      </c>
    </row>
    <row r="48" spans="1:13" ht="52.8" x14ac:dyDescent="0.25">
      <c r="A48" s="14" t="s">
        <v>6964</v>
      </c>
      <c r="B48" s="9" t="s">
        <v>1829</v>
      </c>
      <c r="C48" s="9" t="s">
        <v>1810</v>
      </c>
      <c r="D48" s="10" t="s">
        <v>1828</v>
      </c>
      <c r="E48" s="5" t="s">
        <v>3273</v>
      </c>
      <c r="F48" s="9">
        <v>96</v>
      </c>
      <c r="G48" s="9" t="s">
        <v>1830</v>
      </c>
      <c r="H48" s="38">
        <v>8850020</v>
      </c>
      <c r="I48" s="5">
        <v>8.69</v>
      </c>
      <c r="J48" s="5">
        <v>55.85</v>
      </c>
      <c r="K48" s="81">
        <f t="shared" si="0"/>
        <v>0.58177083333333335</v>
      </c>
      <c r="L48" s="5">
        <f t="shared" si="1"/>
        <v>47.160000000000004</v>
      </c>
      <c r="M48" s="81">
        <f t="shared" si="2"/>
        <v>0.49125000000000002</v>
      </c>
    </row>
    <row r="49" spans="1:13" ht="39.6" x14ac:dyDescent="0.25">
      <c r="A49" s="14" t="s">
        <v>6965</v>
      </c>
      <c r="B49" s="9" t="s">
        <v>1832</v>
      </c>
      <c r="C49" s="9" t="s">
        <v>1810</v>
      </c>
      <c r="D49" s="10" t="s">
        <v>1831</v>
      </c>
      <c r="E49" s="5" t="s">
        <v>3274</v>
      </c>
      <c r="F49" s="9">
        <v>110</v>
      </c>
      <c r="G49" s="9" t="s">
        <v>201</v>
      </c>
      <c r="H49" s="38">
        <v>8850011</v>
      </c>
      <c r="I49" s="5">
        <v>6.17</v>
      </c>
      <c r="J49" s="5">
        <v>50.54</v>
      </c>
      <c r="K49" s="81">
        <f t="shared" si="0"/>
        <v>0.45945454545454545</v>
      </c>
      <c r="L49" s="5">
        <f t="shared" si="1"/>
        <v>44.37</v>
      </c>
      <c r="M49" s="81">
        <f t="shared" si="2"/>
        <v>0.40336363636363631</v>
      </c>
    </row>
    <row r="50" spans="1:13" ht="52.8" x14ac:dyDescent="0.25">
      <c r="A50" s="14" t="s">
        <v>6966</v>
      </c>
      <c r="B50" s="9" t="s">
        <v>1835</v>
      </c>
      <c r="C50" s="9" t="s">
        <v>1833</v>
      </c>
      <c r="D50" s="10" t="s">
        <v>1834</v>
      </c>
      <c r="E50" s="5" t="s">
        <v>3275</v>
      </c>
      <c r="F50" s="9">
        <v>96</v>
      </c>
      <c r="G50" s="9" t="s">
        <v>1836</v>
      </c>
      <c r="H50" s="38">
        <v>9407643</v>
      </c>
      <c r="I50" s="5">
        <v>20.62</v>
      </c>
      <c r="J50" s="5">
        <v>71.63</v>
      </c>
      <c r="K50" s="81">
        <f t="shared" si="0"/>
        <v>0.74614583333333329</v>
      </c>
      <c r="L50" s="5">
        <f t="shared" si="1"/>
        <v>51.009999999999991</v>
      </c>
      <c r="M50" s="81">
        <f t="shared" si="2"/>
        <v>0.53135416666666657</v>
      </c>
    </row>
    <row r="51" spans="1:13" ht="52.8" x14ac:dyDescent="0.25">
      <c r="A51" s="14" t="s">
        <v>6967</v>
      </c>
      <c r="B51" s="9" t="s">
        <v>1838</v>
      </c>
      <c r="C51" s="9" t="s">
        <v>1833</v>
      </c>
      <c r="D51" s="10" t="s">
        <v>1837</v>
      </c>
      <c r="E51" s="5" t="s">
        <v>3276</v>
      </c>
      <c r="F51" s="9">
        <v>96</v>
      </c>
      <c r="G51" s="9" t="s">
        <v>1836</v>
      </c>
      <c r="H51" s="38">
        <v>9407644</v>
      </c>
      <c r="I51" s="5">
        <v>18.05</v>
      </c>
      <c r="J51" s="5">
        <v>72.739999999999995</v>
      </c>
      <c r="K51" s="81">
        <f t="shared" si="0"/>
        <v>0.75770833333333332</v>
      </c>
      <c r="L51" s="5">
        <f t="shared" si="1"/>
        <v>54.69</v>
      </c>
      <c r="M51" s="81">
        <f t="shared" si="2"/>
        <v>0.56968750000000001</v>
      </c>
    </row>
    <row r="52" spans="1:13" ht="52.8" x14ac:dyDescent="0.25">
      <c r="A52" s="14" t="s">
        <v>6968</v>
      </c>
      <c r="B52" s="9" t="s">
        <v>1840</v>
      </c>
      <c r="C52" s="9" t="s">
        <v>1833</v>
      </c>
      <c r="D52" s="10" t="s">
        <v>1839</v>
      </c>
      <c r="E52" s="5" t="s">
        <v>3277</v>
      </c>
      <c r="F52" s="9">
        <v>192</v>
      </c>
      <c r="G52" s="9" t="s">
        <v>1841</v>
      </c>
      <c r="H52" s="38">
        <v>8902054</v>
      </c>
      <c r="I52" s="5">
        <v>24.2</v>
      </c>
      <c r="J52" s="5">
        <v>52.6</v>
      </c>
      <c r="K52" s="81">
        <f t="shared" si="0"/>
        <v>0.27395833333333336</v>
      </c>
      <c r="L52" s="5">
        <f t="shared" si="1"/>
        <v>28.400000000000002</v>
      </c>
      <c r="M52" s="81">
        <f t="shared" si="2"/>
        <v>0.14791666666666667</v>
      </c>
    </row>
    <row r="53" spans="1:13" ht="52.8" x14ac:dyDescent="0.25">
      <c r="A53" s="14" t="s">
        <v>6969</v>
      </c>
      <c r="B53" s="9" t="s">
        <v>1843</v>
      </c>
      <c r="C53" s="9" t="s">
        <v>1833</v>
      </c>
      <c r="D53" s="10" t="s">
        <v>1842</v>
      </c>
      <c r="E53" s="5" t="s">
        <v>3278</v>
      </c>
      <c r="F53" s="9">
        <v>60</v>
      </c>
      <c r="G53" s="9" t="s">
        <v>1844</v>
      </c>
      <c r="H53" s="38">
        <v>9393559</v>
      </c>
      <c r="I53" s="5">
        <v>4.22</v>
      </c>
      <c r="J53" s="5">
        <v>38.4</v>
      </c>
      <c r="K53" s="81">
        <f t="shared" si="0"/>
        <v>0.64</v>
      </c>
      <c r="L53" s="5">
        <f t="shared" si="1"/>
        <v>34.18</v>
      </c>
      <c r="M53" s="81">
        <f t="shared" si="2"/>
        <v>0.56966666666666665</v>
      </c>
    </row>
    <row r="54" spans="1:13" ht="39.6" x14ac:dyDescent="0.25">
      <c r="A54" s="14" t="s">
        <v>6970</v>
      </c>
      <c r="B54" s="9" t="s">
        <v>1846</v>
      </c>
      <c r="C54" s="9" t="s">
        <v>1845</v>
      </c>
      <c r="D54" s="10" t="s">
        <v>931</v>
      </c>
      <c r="E54" s="5" t="s">
        <v>3279</v>
      </c>
      <c r="F54" s="9">
        <v>388</v>
      </c>
      <c r="G54" s="9" t="s">
        <v>484</v>
      </c>
      <c r="H54" s="38">
        <v>9022301</v>
      </c>
      <c r="I54" s="5">
        <v>14.75</v>
      </c>
      <c r="J54" s="5">
        <v>68.23</v>
      </c>
      <c r="K54" s="81">
        <f t="shared" si="0"/>
        <v>0.17585051546391753</v>
      </c>
      <c r="L54" s="5">
        <f t="shared" si="1"/>
        <v>53.480000000000004</v>
      </c>
      <c r="M54" s="81">
        <f t="shared" si="2"/>
        <v>0.13783505154639175</v>
      </c>
    </row>
    <row r="55" spans="1:13" ht="39.6" x14ac:dyDescent="0.25">
      <c r="A55" s="14" t="s">
        <v>6971</v>
      </c>
      <c r="B55" s="9" t="s">
        <v>1847</v>
      </c>
      <c r="C55" s="9" t="s">
        <v>1845</v>
      </c>
      <c r="D55" s="10" t="s">
        <v>396</v>
      </c>
      <c r="E55" s="5" t="s">
        <v>3280</v>
      </c>
      <c r="F55" s="9">
        <v>213</v>
      </c>
      <c r="G55" s="9" t="s">
        <v>469</v>
      </c>
      <c r="H55" s="38">
        <v>9050599</v>
      </c>
      <c r="I55" s="5">
        <v>5.53</v>
      </c>
      <c r="J55" s="5">
        <v>22.7</v>
      </c>
      <c r="K55" s="81">
        <f t="shared" si="0"/>
        <v>0.10657276995305164</v>
      </c>
      <c r="L55" s="5">
        <f t="shared" si="1"/>
        <v>17.169999999999998</v>
      </c>
      <c r="M55" s="81">
        <f t="shared" si="2"/>
        <v>8.0610328638497639E-2</v>
      </c>
    </row>
    <row r="56" spans="1:13" ht="39.6" x14ac:dyDescent="0.25">
      <c r="A56" s="14" t="s">
        <v>6972</v>
      </c>
      <c r="B56" s="9" t="s">
        <v>1849</v>
      </c>
      <c r="C56" s="9" t="s">
        <v>1845</v>
      </c>
      <c r="D56" s="10" t="s">
        <v>1848</v>
      </c>
      <c r="E56" s="5" t="s">
        <v>3281</v>
      </c>
      <c r="F56" s="9">
        <v>198</v>
      </c>
      <c r="G56" s="9" t="s">
        <v>1850</v>
      </c>
      <c r="H56" s="38">
        <v>9024575</v>
      </c>
      <c r="I56" s="5">
        <v>4.97</v>
      </c>
      <c r="J56" s="5">
        <v>22.21</v>
      </c>
      <c r="K56" s="81">
        <f t="shared" si="0"/>
        <v>0.11217171717171717</v>
      </c>
      <c r="L56" s="5">
        <f t="shared" si="1"/>
        <v>17.240000000000002</v>
      </c>
      <c r="M56" s="81">
        <f t="shared" si="2"/>
        <v>8.7070707070707076E-2</v>
      </c>
    </row>
    <row r="57" spans="1:13" ht="39.6" x14ac:dyDescent="0.25">
      <c r="A57" s="14" t="s">
        <v>6973</v>
      </c>
      <c r="B57" s="9" t="s">
        <v>1851</v>
      </c>
      <c r="C57" s="9" t="s">
        <v>1845</v>
      </c>
      <c r="D57" s="10" t="s">
        <v>398</v>
      </c>
      <c r="E57" s="5" t="s">
        <v>3282</v>
      </c>
      <c r="F57" s="9">
        <v>190.5</v>
      </c>
      <c r="G57" s="9" t="s">
        <v>1852</v>
      </c>
      <c r="H57" s="38">
        <v>9050577</v>
      </c>
      <c r="I57" s="5">
        <v>5.53</v>
      </c>
      <c r="J57" s="5">
        <v>18.95</v>
      </c>
      <c r="K57" s="81">
        <f t="shared" si="0"/>
        <v>9.9475065616797892E-2</v>
      </c>
      <c r="L57" s="5">
        <f t="shared" si="1"/>
        <v>13.419999999999998</v>
      </c>
      <c r="M57" s="81">
        <f t="shared" si="2"/>
        <v>7.0446194225721778E-2</v>
      </c>
    </row>
    <row r="58" spans="1:13" ht="52.8" x14ac:dyDescent="0.25">
      <c r="A58" s="14" t="s">
        <v>6974</v>
      </c>
      <c r="B58" s="9" t="s">
        <v>1854</v>
      </c>
      <c r="C58" s="9" t="s">
        <v>1845</v>
      </c>
      <c r="D58" s="10" t="s">
        <v>1853</v>
      </c>
      <c r="E58" s="5" t="s">
        <v>3283</v>
      </c>
      <c r="F58" s="9">
        <v>84.5</v>
      </c>
      <c r="G58" s="9" t="s">
        <v>1855</v>
      </c>
      <c r="H58" s="38">
        <v>9017093</v>
      </c>
      <c r="I58" s="5">
        <v>5.53</v>
      </c>
      <c r="J58" s="5">
        <v>24.63</v>
      </c>
      <c r="K58" s="81">
        <f t="shared" si="0"/>
        <v>0.29147928994082839</v>
      </c>
      <c r="L58" s="5">
        <f t="shared" si="1"/>
        <v>19.099999999999998</v>
      </c>
      <c r="M58" s="81">
        <f t="shared" si="2"/>
        <v>0.22603550295857985</v>
      </c>
    </row>
    <row r="59" spans="1:13" ht="39.6" x14ac:dyDescent="0.25">
      <c r="A59" s="14" t="s">
        <v>6975</v>
      </c>
      <c r="B59" s="9" t="s">
        <v>1856</v>
      </c>
      <c r="C59" s="9" t="s">
        <v>1845</v>
      </c>
      <c r="D59" s="10" t="s">
        <v>399</v>
      </c>
      <c r="E59" s="5" t="s">
        <v>3284</v>
      </c>
      <c r="F59" s="9">
        <v>86</v>
      </c>
      <c r="G59" s="9" t="s">
        <v>1857</v>
      </c>
      <c r="H59" s="38">
        <v>9017082</v>
      </c>
      <c r="I59" s="5">
        <v>5.53</v>
      </c>
      <c r="J59" s="5">
        <v>21.84</v>
      </c>
      <c r="K59" s="81">
        <f t="shared" si="0"/>
        <v>0.25395348837209303</v>
      </c>
      <c r="L59" s="5">
        <f t="shared" si="1"/>
        <v>16.309999999999999</v>
      </c>
      <c r="M59" s="81">
        <f t="shared" si="2"/>
        <v>0.18965116279069766</v>
      </c>
    </row>
    <row r="60" spans="1:13" ht="39.6" x14ac:dyDescent="0.25">
      <c r="A60" s="14" t="s">
        <v>6976</v>
      </c>
      <c r="B60" s="9" t="s">
        <v>1858</v>
      </c>
      <c r="C60" s="9" t="s">
        <v>1845</v>
      </c>
      <c r="D60" s="10" t="s">
        <v>494</v>
      </c>
      <c r="E60" s="5" t="s">
        <v>3285</v>
      </c>
      <c r="F60" s="9">
        <v>84.5</v>
      </c>
      <c r="G60" s="9" t="s">
        <v>1855</v>
      </c>
      <c r="H60" s="38">
        <v>9010090</v>
      </c>
      <c r="I60" s="5">
        <v>5.53</v>
      </c>
      <c r="J60" s="5">
        <v>22.48</v>
      </c>
      <c r="K60" s="81">
        <f t="shared" si="0"/>
        <v>0.26603550295857986</v>
      </c>
      <c r="L60" s="5">
        <f t="shared" si="1"/>
        <v>16.95</v>
      </c>
      <c r="M60" s="81">
        <f t="shared" si="2"/>
        <v>0.20059171597633135</v>
      </c>
    </row>
    <row r="61" spans="1:13" ht="39.6" x14ac:dyDescent="0.25">
      <c r="A61" s="14" t="s">
        <v>6977</v>
      </c>
      <c r="B61" s="9" t="s">
        <v>1859</v>
      </c>
      <c r="C61" s="9" t="s">
        <v>1845</v>
      </c>
      <c r="D61" s="10" t="s">
        <v>459</v>
      </c>
      <c r="E61" s="5" t="s">
        <v>3286</v>
      </c>
      <c r="F61" s="9">
        <v>85.71</v>
      </c>
      <c r="G61" s="9" t="s">
        <v>1860</v>
      </c>
      <c r="H61" s="38">
        <v>9017100</v>
      </c>
      <c r="I61" s="5">
        <v>5.53</v>
      </c>
      <c r="J61" s="5">
        <v>21.83</v>
      </c>
      <c r="K61" s="81">
        <f t="shared" si="0"/>
        <v>0.25469606813674017</v>
      </c>
      <c r="L61" s="5">
        <f t="shared" si="1"/>
        <v>16.299999999999997</v>
      </c>
      <c r="M61" s="81">
        <f t="shared" si="2"/>
        <v>0.19017617547544041</v>
      </c>
    </row>
    <row r="62" spans="1:13" ht="39.6" x14ac:dyDescent="0.25">
      <c r="A62" s="14" t="s">
        <v>6978</v>
      </c>
      <c r="B62" s="9" t="s">
        <v>1861</v>
      </c>
      <c r="C62" s="9" t="s">
        <v>1845</v>
      </c>
      <c r="D62" s="10" t="s">
        <v>460</v>
      </c>
      <c r="E62" s="5" t="s">
        <v>3287</v>
      </c>
      <c r="F62" s="9">
        <v>103</v>
      </c>
      <c r="G62" s="9" t="s">
        <v>1862</v>
      </c>
      <c r="H62" s="38">
        <v>9017081</v>
      </c>
      <c r="I62" s="5">
        <v>5.53</v>
      </c>
      <c r="J62" s="5">
        <v>24.43</v>
      </c>
      <c r="K62" s="81">
        <f t="shared" si="0"/>
        <v>0.23718446601941748</v>
      </c>
      <c r="L62" s="5">
        <f t="shared" si="1"/>
        <v>18.899999999999999</v>
      </c>
      <c r="M62" s="81">
        <f t="shared" si="2"/>
        <v>0.18349514563106795</v>
      </c>
    </row>
    <row r="63" spans="1:13" ht="39.6" x14ac:dyDescent="0.25">
      <c r="A63" s="14" t="s">
        <v>6979</v>
      </c>
      <c r="B63" s="9" t="s">
        <v>1863</v>
      </c>
      <c r="C63" s="9" t="s">
        <v>1845</v>
      </c>
      <c r="D63" s="10" t="s">
        <v>458</v>
      </c>
      <c r="E63" s="5" t="s">
        <v>3288</v>
      </c>
      <c r="F63" s="9">
        <v>90.5</v>
      </c>
      <c r="G63" s="9" t="s">
        <v>1864</v>
      </c>
      <c r="H63" s="38">
        <v>9017091</v>
      </c>
      <c r="I63" s="5">
        <v>6.27</v>
      </c>
      <c r="J63" s="5">
        <v>36.17</v>
      </c>
      <c r="K63" s="81">
        <f t="shared" si="0"/>
        <v>0.39966850828729283</v>
      </c>
      <c r="L63" s="5">
        <f t="shared" si="1"/>
        <v>29.900000000000002</v>
      </c>
      <c r="M63" s="81">
        <f t="shared" si="2"/>
        <v>0.33038674033149174</v>
      </c>
    </row>
    <row r="64" spans="1:13" ht="39.6" x14ac:dyDescent="0.25">
      <c r="A64" s="14" t="s">
        <v>6980</v>
      </c>
      <c r="B64" s="9" t="s">
        <v>1866</v>
      </c>
      <c r="C64" s="9" t="s">
        <v>1845</v>
      </c>
      <c r="D64" s="10" t="s">
        <v>1865</v>
      </c>
      <c r="E64" s="5" t="s">
        <v>3289</v>
      </c>
      <c r="F64" s="9">
        <v>110.5</v>
      </c>
      <c r="G64" s="9" t="s">
        <v>1867</v>
      </c>
      <c r="H64" s="38">
        <v>2101488</v>
      </c>
      <c r="I64" s="5">
        <v>5.53</v>
      </c>
      <c r="J64" s="5">
        <v>27.84</v>
      </c>
      <c r="K64" s="81">
        <f t="shared" si="0"/>
        <v>0.25194570135746608</v>
      </c>
      <c r="L64" s="5">
        <f t="shared" si="1"/>
        <v>22.31</v>
      </c>
      <c r="M64" s="81">
        <f t="shared" si="2"/>
        <v>0.20190045248868776</v>
      </c>
    </row>
    <row r="65" spans="1:13" ht="39.6" x14ac:dyDescent="0.25">
      <c r="A65" s="14" t="s">
        <v>6981</v>
      </c>
      <c r="B65" s="9" t="s">
        <v>1869</v>
      </c>
      <c r="C65" s="9" t="s">
        <v>1845</v>
      </c>
      <c r="D65" s="10" t="s">
        <v>1868</v>
      </c>
      <c r="E65" s="5" t="s">
        <v>3290</v>
      </c>
      <c r="F65" s="9">
        <v>178</v>
      </c>
      <c r="G65" s="9" t="s">
        <v>1870</v>
      </c>
      <c r="H65" s="38">
        <v>8972425</v>
      </c>
      <c r="I65" s="5">
        <v>4.97</v>
      </c>
      <c r="J65" s="5">
        <v>21.4</v>
      </c>
      <c r="K65" s="81">
        <f t="shared" si="0"/>
        <v>0.12022471910112359</v>
      </c>
      <c r="L65" s="5">
        <f t="shared" si="1"/>
        <v>16.43</v>
      </c>
      <c r="M65" s="81">
        <f t="shared" si="2"/>
        <v>9.2303370786516847E-2</v>
      </c>
    </row>
    <row r="66" spans="1:13" ht="39.6" x14ac:dyDescent="0.25">
      <c r="A66" s="14" t="s">
        <v>6982</v>
      </c>
      <c r="B66" s="9" t="s">
        <v>1871</v>
      </c>
      <c r="C66" s="9" t="s">
        <v>1845</v>
      </c>
      <c r="D66" s="10" t="s">
        <v>400</v>
      </c>
      <c r="E66" s="5" t="s">
        <v>3291</v>
      </c>
      <c r="F66" s="9">
        <v>177</v>
      </c>
      <c r="G66" s="9" t="s">
        <v>1872</v>
      </c>
      <c r="H66" s="38">
        <v>8972424</v>
      </c>
      <c r="I66" s="5">
        <v>4.97</v>
      </c>
      <c r="J66" s="5">
        <v>19.489999999999998</v>
      </c>
      <c r="K66" s="81">
        <f t="shared" ref="K66:K129" si="3">J66/$F66</f>
        <v>0.11011299435028248</v>
      </c>
      <c r="L66" s="5">
        <f t="shared" ref="L66:L129" si="4">J66-$I66</f>
        <v>14.52</v>
      </c>
      <c r="M66" s="81">
        <f t="shared" ref="M66:M129" si="5">L66/$F66</f>
        <v>8.2033898305084743E-2</v>
      </c>
    </row>
    <row r="67" spans="1:13" ht="39.6" x14ac:dyDescent="0.25">
      <c r="A67" s="14" t="s">
        <v>6983</v>
      </c>
      <c r="B67" s="9" t="s">
        <v>1874</v>
      </c>
      <c r="C67" s="9" t="s">
        <v>1845</v>
      </c>
      <c r="D67" s="10" t="s">
        <v>1873</v>
      </c>
      <c r="E67" s="5" t="s">
        <v>3292</v>
      </c>
      <c r="F67" s="9">
        <v>195</v>
      </c>
      <c r="G67" s="9" t="s">
        <v>1875</v>
      </c>
      <c r="H67" s="38">
        <v>8972408</v>
      </c>
      <c r="I67" s="5">
        <v>5.53</v>
      </c>
      <c r="J67" s="5">
        <v>20.3</v>
      </c>
      <c r="K67" s="81">
        <f t="shared" si="3"/>
        <v>0.1041025641025641</v>
      </c>
      <c r="L67" s="5">
        <f t="shared" si="4"/>
        <v>14.77</v>
      </c>
      <c r="M67" s="81">
        <f t="shared" si="5"/>
        <v>7.5743589743589745E-2</v>
      </c>
    </row>
    <row r="68" spans="1:13" ht="39.6" x14ac:dyDescent="0.25">
      <c r="A68" s="14" t="s">
        <v>6984</v>
      </c>
      <c r="B68" s="9" t="s">
        <v>1877</v>
      </c>
      <c r="C68" s="9" t="s">
        <v>1845</v>
      </c>
      <c r="D68" s="10" t="s">
        <v>1876</v>
      </c>
      <c r="E68" s="5" t="s">
        <v>3293</v>
      </c>
      <c r="F68" s="9">
        <v>209</v>
      </c>
      <c r="G68" s="9" t="s">
        <v>1878</v>
      </c>
      <c r="H68" s="38">
        <v>8972473</v>
      </c>
      <c r="I68" s="5">
        <v>4.42</v>
      </c>
      <c r="J68" s="5">
        <v>17.100000000000001</v>
      </c>
      <c r="K68" s="81">
        <f t="shared" si="3"/>
        <v>8.1818181818181832E-2</v>
      </c>
      <c r="L68" s="5">
        <f t="shared" si="4"/>
        <v>12.680000000000001</v>
      </c>
      <c r="M68" s="81">
        <f t="shared" si="5"/>
        <v>6.0669856459330151E-2</v>
      </c>
    </row>
    <row r="69" spans="1:13" ht="39.6" x14ac:dyDescent="0.25">
      <c r="A69" s="14" t="s">
        <v>6985</v>
      </c>
      <c r="B69" s="9" t="s">
        <v>1879</v>
      </c>
      <c r="C69" s="9" t="s">
        <v>1845</v>
      </c>
      <c r="D69" s="10" t="s">
        <v>401</v>
      </c>
      <c r="E69" s="5" t="s">
        <v>3294</v>
      </c>
      <c r="F69" s="9">
        <v>218</v>
      </c>
      <c r="G69" s="9" t="s">
        <v>1880</v>
      </c>
      <c r="H69" s="38">
        <v>9011173</v>
      </c>
      <c r="I69" s="5">
        <v>4.97</v>
      </c>
      <c r="J69" s="5">
        <v>19.87</v>
      </c>
      <c r="K69" s="81">
        <f t="shared" si="3"/>
        <v>9.1146788990825692E-2</v>
      </c>
      <c r="L69" s="5">
        <f t="shared" si="4"/>
        <v>14.900000000000002</v>
      </c>
      <c r="M69" s="81">
        <f t="shared" si="5"/>
        <v>6.8348623853211013E-2</v>
      </c>
    </row>
    <row r="70" spans="1:13" ht="39.6" x14ac:dyDescent="0.25">
      <c r="A70" s="14" t="s">
        <v>6986</v>
      </c>
      <c r="B70" s="9" t="s">
        <v>1883</v>
      </c>
      <c r="C70" s="9" t="s">
        <v>1881</v>
      </c>
      <c r="D70" s="10" t="s">
        <v>1882</v>
      </c>
      <c r="E70" s="5" t="s">
        <v>3295</v>
      </c>
      <c r="F70" s="9">
        <v>156</v>
      </c>
      <c r="G70" s="9">
        <v>3.04</v>
      </c>
      <c r="H70" s="38">
        <v>8867509</v>
      </c>
      <c r="I70" s="5">
        <v>19.239999999999998</v>
      </c>
      <c r="J70" s="5">
        <v>65.91</v>
      </c>
      <c r="K70" s="81">
        <f t="shared" si="3"/>
        <v>0.42249999999999999</v>
      </c>
      <c r="L70" s="5">
        <f t="shared" si="4"/>
        <v>46.67</v>
      </c>
      <c r="M70" s="81">
        <f t="shared" si="5"/>
        <v>0.29916666666666669</v>
      </c>
    </row>
    <row r="71" spans="1:13" ht="39.6" x14ac:dyDescent="0.25">
      <c r="A71" s="14" t="s">
        <v>6987</v>
      </c>
      <c r="B71" s="9" t="s">
        <v>1885</v>
      </c>
      <c r="C71" s="9" t="s">
        <v>1881</v>
      </c>
      <c r="D71" s="10" t="s">
        <v>1884</v>
      </c>
      <c r="E71" s="5" t="s">
        <v>3296</v>
      </c>
      <c r="F71" s="9">
        <v>156</v>
      </c>
      <c r="G71" s="9">
        <v>3.06</v>
      </c>
      <c r="H71" s="38">
        <v>9407249</v>
      </c>
      <c r="I71" s="5">
        <v>19.239999999999998</v>
      </c>
      <c r="J71" s="5">
        <v>65.91</v>
      </c>
      <c r="K71" s="81">
        <f t="shared" si="3"/>
        <v>0.42249999999999999</v>
      </c>
      <c r="L71" s="5">
        <f t="shared" si="4"/>
        <v>46.67</v>
      </c>
      <c r="M71" s="81">
        <f t="shared" si="5"/>
        <v>0.29916666666666669</v>
      </c>
    </row>
    <row r="72" spans="1:13" ht="39.6" x14ac:dyDescent="0.25">
      <c r="A72" s="14" t="s">
        <v>6988</v>
      </c>
      <c r="B72" s="9" t="s">
        <v>1887</v>
      </c>
      <c r="C72" s="9" t="s">
        <v>1881</v>
      </c>
      <c r="D72" s="10" t="s">
        <v>1886</v>
      </c>
      <c r="E72" s="5" t="s">
        <v>3297</v>
      </c>
      <c r="F72" s="9">
        <v>156</v>
      </c>
      <c r="G72" s="9">
        <v>3.05</v>
      </c>
      <c r="H72" s="38">
        <v>8867565</v>
      </c>
      <c r="I72" s="5">
        <v>19.239999999999998</v>
      </c>
      <c r="J72" s="5">
        <v>62.78</v>
      </c>
      <c r="K72" s="81">
        <f t="shared" si="3"/>
        <v>0.40243589743589742</v>
      </c>
      <c r="L72" s="5">
        <f t="shared" si="4"/>
        <v>43.540000000000006</v>
      </c>
      <c r="M72" s="81">
        <f t="shared" si="5"/>
        <v>0.27910256410256412</v>
      </c>
    </row>
    <row r="73" spans="1:13" ht="39.6" x14ac:dyDescent="0.25">
      <c r="A73" s="14" t="s">
        <v>6989</v>
      </c>
      <c r="B73" s="9" t="s">
        <v>1889</v>
      </c>
      <c r="C73" s="9" t="s">
        <v>1881</v>
      </c>
      <c r="D73" s="10" t="s">
        <v>1888</v>
      </c>
      <c r="E73" s="5" t="s">
        <v>3298</v>
      </c>
      <c r="F73" s="9">
        <v>120</v>
      </c>
      <c r="G73" s="9">
        <v>4</v>
      </c>
      <c r="H73" s="38">
        <v>8867507</v>
      </c>
      <c r="I73" s="5">
        <v>23.5</v>
      </c>
      <c r="J73" s="5">
        <v>104.6</v>
      </c>
      <c r="K73" s="81">
        <f t="shared" si="3"/>
        <v>0.87166666666666659</v>
      </c>
      <c r="L73" s="5">
        <f t="shared" si="4"/>
        <v>81.099999999999994</v>
      </c>
      <c r="M73" s="81">
        <f t="shared" si="5"/>
        <v>0.67583333333333329</v>
      </c>
    </row>
    <row r="74" spans="1:13" ht="52.8" x14ac:dyDescent="0.25">
      <c r="A74" s="14" t="s">
        <v>6990</v>
      </c>
      <c r="B74" s="9" t="s">
        <v>1891</v>
      </c>
      <c r="C74" s="9" t="s">
        <v>1881</v>
      </c>
      <c r="D74" s="10" t="s">
        <v>1890</v>
      </c>
      <c r="E74" s="5" t="s">
        <v>3299</v>
      </c>
      <c r="F74" s="9">
        <v>120</v>
      </c>
      <c r="G74" s="9">
        <v>4</v>
      </c>
      <c r="H74" s="38">
        <v>8867508</v>
      </c>
      <c r="I74" s="5">
        <v>23.5</v>
      </c>
      <c r="J74" s="5">
        <v>104.6</v>
      </c>
      <c r="K74" s="81">
        <f t="shared" si="3"/>
        <v>0.87166666666666659</v>
      </c>
      <c r="L74" s="5">
        <f t="shared" si="4"/>
        <v>81.099999999999994</v>
      </c>
      <c r="M74" s="81">
        <f t="shared" si="5"/>
        <v>0.67583333333333329</v>
      </c>
    </row>
    <row r="75" spans="1:13" ht="39.6" x14ac:dyDescent="0.25">
      <c r="A75" s="14" t="s">
        <v>6991</v>
      </c>
      <c r="B75" s="9" t="s">
        <v>1893</v>
      </c>
      <c r="C75" s="9" t="s">
        <v>1881</v>
      </c>
      <c r="D75" s="10" t="s">
        <v>1892</v>
      </c>
      <c r="E75" s="5" t="s">
        <v>3300</v>
      </c>
      <c r="F75" s="9">
        <v>109</v>
      </c>
      <c r="G75" s="9">
        <v>3.75</v>
      </c>
      <c r="H75" s="38">
        <v>9019088</v>
      </c>
      <c r="I75" s="5">
        <v>23.5</v>
      </c>
      <c r="J75" s="5">
        <v>97.86</v>
      </c>
      <c r="K75" s="81">
        <f t="shared" si="3"/>
        <v>0.89779816513761468</v>
      </c>
      <c r="L75" s="5">
        <f t="shared" si="4"/>
        <v>74.36</v>
      </c>
      <c r="M75" s="81">
        <f t="shared" si="5"/>
        <v>0.68220183486238528</v>
      </c>
    </row>
    <row r="76" spans="1:13" ht="39.6" x14ac:dyDescent="0.25">
      <c r="A76" s="14" t="s">
        <v>6992</v>
      </c>
      <c r="B76" s="9" t="s">
        <v>1895</v>
      </c>
      <c r="C76" s="9" t="s">
        <v>1881</v>
      </c>
      <c r="D76" s="10" t="s">
        <v>1894</v>
      </c>
      <c r="E76" s="5" t="s">
        <v>3301</v>
      </c>
      <c r="F76" s="9">
        <v>120</v>
      </c>
      <c r="G76" s="9">
        <v>3</v>
      </c>
      <c r="H76" s="38">
        <v>1030067</v>
      </c>
      <c r="I76" s="5">
        <v>21.57</v>
      </c>
      <c r="J76" s="5">
        <v>96.75</v>
      </c>
      <c r="K76" s="81">
        <f t="shared" si="3"/>
        <v>0.80625000000000002</v>
      </c>
      <c r="L76" s="5">
        <f t="shared" si="4"/>
        <v>75.180000000000007</v>
      </c>
      <c r="M76" s="81">
        <f t="shared" si="5"/>
        <v>0.62650000000000006</v>
      </c>
    </row>
    <row r="77" spans="1:13" ht="52.8" x14ac:dyDescent="0.25">
      <c r="A77" s="14" t="s">
        <v>6993</v>
      </c>
      <c r="B77" s="9" t="s">
        <v>1897</v>
      </c>
      <c r="C77" s="9" t="s">
        <v>1881</v>
      </c>
      <c r="D77" s="10" t="s">
        <v>1896</v>
      </c>
      <c r="E77" s="5" t="s">
        <v>3302</v>
      </c>
      <c r="F77" s="9">
        <v>103</v>
      </c>
      <c r="G77" s="9">
        <v>3.08</v>
      </c>
      <c r="H77" s="38">
        <v>8867557</v>
      </c>
      <c r="I77" s="5"/>
      <c r="J77" s="5">
        <v>48.97</v>
      </c>
      <c r="K77" s="81">
        <f t="shared" si="3"/>
        <v>0.47543689320388349</v>
      </c>
      <c r="L77" s="5">
        <f t="shared" si="4"/>
        <v>48.97</v>
      </c>
      <c r="M77" s="81">
        <f t="shared" si="5"/>
        <v>0.47543689320388349</v>
      </c>
    </row>
    <row r="78" spans="1:13" ht="39.6" x14ac:dyDescent="0.25">
      <c r="A78" s="14" t="s">
        <v>6994</v>
      </c>
      <c r="B78" s="9" t="s">
        <v>1899</v>
      </c>
      <c r="C78" s="9" t="s">
        <v>1881</v>
      </c>
      <c r="D78" s="10" t="s">
        <v>1898</v>
      </c>
      <c r="E78" s="5" t="s">
        <v>3303</v>
      </c>
      <c r="F78" s="9">
        <v>156</v>
      </c>
      <c r="G78" s="9">
        <v>3.05</v>
      </c>
      <c r="H78" s="38">
        <v>8869206</v>
      </c>
      <c r="I78" s="5">
        <v>19.239999999999998</v>
      </c>
      <c r="J78" s="5">
        <v>70.39</v>
      </c>
      <c r="K78" s="81">
        <f t="shared" si="3"/>
        <v>0.45121794871794874</v>
      </c>
      <c r="L78" s="5">
        <f t="shared" si="4"/>
        <v>51.150000000000006</v>
      </c>
      <c r="M78" s="81">
        <f t="shared" si="5"/>
        <v>0.32788461538461544</v>
      </c>
    </row>
    <row r="79" spans="1:13" ht="39.6" x14ac:dyDescent="0.25">
      <c r="A79" s="14" t="s">
        <v>6995</v>
      </c>
      <c r="B79" s="9" t="s">
        <v>1901</v>
      </c>
      <c r="C79" s="9" t="s">
        <v>1881</v>
      </c>
      <c r="D79" s="10" t="s">
        <v>1900</v>
      </c>
      <c r="E79" s="5" t="s">
        <v>3304</v>
      </c>
      <c r="F79" s="9">
        <v>103</v>
      </c>
      <c r="G79" s="9">
        <v>3.08</v>
      </c>
      <c r="H79" s="38">
        <v>8868193</v>
      </c>
      <c r="I79" s="5">
        <v>11.71</v>
      </c>
      <c r="J79" s="5">
        <v>46.1</v>
      </c>
      <c r="K79" s="81">
        <f t="shared" si="3"/>
        <v>0.44757281553398059</v>
      </c>
      <c r="L79" s="5">
        <f t="shared" si="4"/>
        <v>34.39</v>
      </c>
      <c r="M79" s="81">
        <f t="shared" si="5"/>
        <v>0.33388349514563109</v>
      </c>
    </row>
    <row r="80" spans="1:13" ht="39.6" x14ac:dyDescent="0.25">
      <c r="A80" s="14" t="s">
        <v>6996</v>
      </c>
      <c r="B80" s="9" t="s">
        <v>1903</v>
      </c>
      <c r="C80" s="9" t="s">
        <v>1881</v>
      </c>
      <c r="D80" s="10" t="s">
        <v>1902</v>
      </c>
      <c r="E80" s="5" t="s">
        <v>3305</v>
      </c>
      <c r="F80" s="9">
        <v>108</v>
      </c>
      <c r="G80" s="9">
        <v>4.3</v>
      </c>
      <c r="H80" s="38">
        <v>8868509</v>
      </c>
      <c r="I80" s="5">
        <v>28.45</v>
      </c>
      <c r="J80" s="5">
        <v>78.69</v>
      </c>
      <c r="K80" s="81">
        <f t="shared" si="3"/>
        <v>0.7286111111111111</v>
      </c>
      <c r="L80" s="5">
        <f t="shared" si="4"/>
        <v>50.239999999999995</v>
      </c>
      <c r="M80" s="81">
        <f t="shared" si="5"/>
        <v>0.46518518518518515</v>
      </c>
    </row>
    <row r="81" spans="1:13" ht="39.6" x14ac:dyDescent="0.25">
      <c r="A81" s="14" t="s">
        <v>6997</v>
      </c>
      <c r="B81" s="9" t="s">
        <v>1905</v>
      </c>
      <c r="C81" s="9" t="s">
        <v>1881</v>
      </c>
      <c r="D81" s="10" t="s">
        <v>1904</v>
      </c>
      <c r="E81" s="5" t="s">
        <v>3306</v>
      </c>
      <c r="F81" s="9">
        <v>108</v>
      </c>
      <c r="G81" s="9">
        <v>4.3</v>
      </c>
      <c r="H81" s="38">
        <v>8867500</v>
      </c>
      <c r="I81" s="5">
        <v>38.479999999999997</v>
      </c>
      <c r="J81" s="5">
        <v>94.92</v>
      </c>
      <c r="K81" s="81">
        <f t="shared" si="3"/>
        <v>0.87888888888888894</v>
      </c>
      <c r="L81" s="5">
        <f t="shared" si="4"/>
        <v>56.440000000000005</v>
      </c>
      <c r="M81" s="81">
        <f t="shared" si="5"/>
        <v>0.52259259259259261</v>
      </c>
    </row>
    <row r="82" spans="1:13" ht="66" x14ac:dyDescent="0.25">
      <c r="A82" s="14" t="s">
        <v>6998</v>
      </c>
      <c r="B82" s="9" t="s">
        <v>1907</v>
      </c>
      <c r="C82" s="9" t="s">
        <v>1906</v>
      </c>
      <c r="D82" s="10" t="s">
        <v>915</v>
      </c>
      <c r="E82" s="5" t="s">
        <v>3307</v>
      </c>
      <c r="F82" s="9">
        <v>46</v>
      </c>
      <c r="G82" s="9">
        <v>3.6</v>
      </c>
      <c r="H82" s="38">
        <v>8817733</v>
      </c>
      <c r="I82" s="5">
        <v>10.7</v>
      </c>
      <c r="J82" s="5">
        <v>27.84</v>
      </c>
      <c r="K82" s="81">
        <f t="shared" si="3"/>
        <v>0.60521739130434782</v>
      </c>
      <c r="L82" s="5">
        <f t="shared" si="4"/>
        <v>17.14</v>
      </c>
      <c r="M82" s="81">
        <f t="shared" si="5"/>
        <v>0.37260869565217392</v>
      </c>
    </row>
    <row r="83" spans="1:13" ht="52.8" x14ac:dyDescent="0.25">
      <c r="A83" s="14" t="s">
        <v>6999</v>
      </c>
      <c r="B83" s="9" t="s">
        <v>1909</v>
      </c>
      <c r="C83" s="9" t="s">
        <v>1906</v>
      </c>
      <c r="D83" s="10" t="s">
        <v>1908</v>
      </c>
      <c r="E83" s="5" t="s">
        <v>3308</v>
      </c>
      <c r="F83" s="9">
        <v>40</v>
      </c>
      <c r="G83" s="9" t="s">
        <v>449</v>
      </c>
      <c r="H83" s="38">
        <v>0</v>
      </c>
      <c r="I83" s="5">
        <v>9.16</v>
      </c>
      <c r="J83" s="5">
        <v>26.33</v>
      </c>
      <c r="K83" s="81">
        <f t="shared" si="3"/>
        <v>0.65825</v>
      </c>
      <c r="L83" s="5">
        <f t="shared" si="4"/>
        <v>17.169999999999998</v>
      </c>
      <c r="M83" s="81">
        <f t="shared" si="5"/>
        <v>0.42924999999999996</v>
      </c>
    </row>
    <row r="84" spans="1:13" ht="66" x14ac:dyDescent="0.25">
      <c r="A84" s="14" t="s">
        <v>7000</v>
      </c>
      <c r="B84" s="9" t="s">
        <v>1910</v>
      </c>
      <c r="C84" s="9" t="s">
        <v>1906</v>
      </c>
      <c r="D84" s="10" t="s">
        <v>887</v>
      </c>
      <c r="E84" s="5" t="s">
        <v>3309</v>
      </c>
      <c r="F84" s="9">
        <v>46</v>
      </c>
      <c r="G84" s="9" t="s">
        <v>886</v>
      </c>
      <c r="H84" s="38">
        <v>8817735</v>
      </c>
      <c r="I84" s="5">
        <v>10.69</v>
      </c>
      <c r="J84" s="5">
        <v>26.21</v>
      </c>
      <c r="K84" s="81">
        <f t="shared" si="3"/>
        <v>0.56978260869565223</v>
      </c>
      <c r="L84" s="5">
        <f t="shared" si="4"/>
        <v>15.520000000000001</v>
      </c>
      <c r="M84" s="81">
        <f t="shared" si="5"/>
        <v>0.3373913043478261</v>
      </c>
    </row>
    <row r="85" spans="1:13" ht="66" x14ac:dyDescent="0.25">
      <c r="A85" s="14" t="s">
        <v>7001</v>
      </c>
      <c r="B85" s="9" t="s">
        <v>1912</v>
      </c>
      <c r="C85" s="9" t="s">
        <v>1906</v>
      </c>
      <c r="D85" s="10" t="s">
        <v>1911</v>
      </c>
      <c r="E85" s="5" t="s">
        <v>3310</v>
      </c>
      <c r="F85" s="9">
        <v>80</v>
      </c>
      <c r="G85" s="9" t="s">
        <v>1913</v>
      </c>
      <c r="H85" s="38">
        <v>8820122</v>
      </c>
      <c r="I85" s="5">
        <v>18.559999999999999</v>
      </c>
      <c r="J85" s="5">
        <v>51.28</v>
      </c>
      <c r="K85" s="81">
        <f t="shared" si="3"/>
        <v>0.64100000000000001</v>
      </c>
      <c r="L85" s="5">
        <f t="shared" si="4"/>
        <v>32.72</v>
      </c>
      <c r="M85" s="81">
        <f t="shared" si="5"/>
        <v>0.40899999999999997</v>
      </c>
    </row>
    <row r="86" spans="1:13" ht="66" x14ac:dyDescent="0.25">
      <c r="A86" s="14" t="s">
        <v>7002</v>
      </c>
      <c r="B86" s="9" t="s">
        <v>1915</v>
      </c>
      <c r="C86" s="9" t="s">
        <v>1906</v>
      </c>
      <c r="D86" s="10" t="s">
        <v>1914</v>
      </c>
      <c r="E86" s="5" t="s">
        <v>3311</v>
      </c>
      <c r="F86" s="9">
        <v>80</v>
      </c>
      <c r="G86" s="9" t="s">
        <v>449</v>
      </c>
      <c r="H86" s="38">
        <v>8820155</v>
      </c>
      <c r="I86" s="5">
        <v>18.79</v>
      </c>
      <c r="J86" s="5">
        <v>58.33</v>
      </c>
      <c r="K86" s="81">
        <f t="shared" si="3"/>
        <v>0.72912500000000002</v>
      </c>
      <c r="L86" s="5">
        <f t="shared" si="4"/>
        <v>39.54</v>
      </c>
      <c r="M86" s="81">
        <f t="shared" si="5"/>
        <v>0.49424999999999997</v>
      </c>
    </row>
    <row r="87" spans="1:13" ht="66" x14ac:dyDescent="0.25">
      <c r="A87" s="14" t="s">
        <v>7003</v>
      </c>
      <c r="B87" s="9" t="s">
        <v>1917</v>
      </c>
      <c r="C87" s="9" t="s">
        <v>1906</v>
      </c>
      <c r="D87" s="10" t="s">
        <v>1916</v>
      </c>
      <c r="E87" s="5" t="s">
        <v>3312</v>
      </c>
      <c r="F87" s="9">
        <v>80</v>
      </c>
      <c r="G87" s="9" t="s">
        <v>449</v>
      </c>
      <c r="H87" s="38">
        <v>8820165</v>
      </c>
      <c r="I87" s="5">
        <v>18.79</v>
      </c>
      <c r="J87" s="5">
        <v>56.21</v>
      </c>
      <c r="K87" s="81">
        <f t="shared" si="3"/>
        <v>0.70262500000000006</v>
      </c>
      <c r="L87" s="5">
        <f t="shared" si="4"/>
        <v>37.42</v>
      </c>
      <c r="M87" s="81">
        <f t="shared" si="5"/>
        <v>0.46775</v>
      </c>
    </row>
    <row r="88" spans="1:13" ht="79.2" x14ac:dyDescent="0.25">
      <c r="A88" s="14" t="s">
        <v>7004</v>
      </c>
      <c r="B88" s="9" t="s">
        <v>1919</v>
      </c>
      <c r="C88" s="9" t="s">
        <v>1906</v>
      </c>
      <c r="D88" s="10" t="s">
        <v>1918</v>
      </c>
      <c r="E88" s="5" t="s">
        <v>3313</v>
      </c>
      <c r="F88" s="9">
        <v>80</v>
      </c>
      <c r="G88" s="9" t="s">
        <v>886</v>
      </c>
      <c r="H88" s="38">
        <v>8820153</v>
      </c>
      <c r="I88" s="5">
        <v>18.559999999999999</v>
      </c>
      <c r="J88" s="5">
        <v>55.24</v>
      </c>
      <c r="K88" s="81">
        <f t="shared" si="3"/>
        <v>0.6905</v>
      </c>
      <c r="L88" s="5">
        <f t="shared" si="4"/>
        <v>36.680000000000007</v>
      </c>
      <c r="M88" s="81">
        <f t="shared" si="5"/>
        <v>0.45850000000000007</v>
      </c>
    </row>
    <row r="89" spans="1:13" ht="66" x14ac:dyDescent="0.25">
      <c r="A89" s="14" t="s">
        <v>7005</v>
      </c>
      <c r="B89" s="9" t="s">
        <v>1921</v>
      </c>
      <c r="C89" s="9" t="s">
        <v>1906</v>
      </c>
      <c r="D89" s="10" t="s">
        <v>1920</v>
      </c>
      <c r="E89" s="5" t="s">
        <v>3314</v>
      </c>
      <c r="F89" s="9">
        <v>80</v>
      </c>
      <c r="G89" s="9" t="s">
        <v>1922</v>
      </c>
      <c r="H89" s="38">
        <v>8815590</v>
      </c>
      <c r="I89" s="5">
        <v>18.559999999999999</v>
      </c>
      <c r="J89" s="5">
        <v>54.14</v>
      </c>
      <c r="K89" s="81">
        <f t="shared" si="3"/>
        <v>0.67674999999999996</v>
      </c>
      <c r="L89" s="5">
        <f t="shared" si="4"/>
        <v>35.58</v>
      </c>
      <c r="M89" s="81">
        <f t="shared" si="5"/>
        <v>0.44474999999999998</v>
      </c>
    </row>
    <row r="90" spans="1:13" ht="66" x14ac:dyDescent="0.25">
      <c r="A90" s="14" t="s">
        <v>7006</v>
      </c>
      <c r="B90" s="9" t="s">
        <v>1924</v>
      </c>
      <c r="C90" s="9" t="s">
        <v>1906</v>
      </c>
      <c r="D90" s="10" t="s">
        <v>1923</v>
      </c>
      <c r="E90" s="5" t="s">
        <v>3315</v>
      </c>
      <c r="F90" s="9">
        <v>107</v>
      </c>
      <c r="G90" s="9" t="s">
        <v>181</v>
      </c>
      <c r="H90" s="38">
        <v>8815511</v>
      </c>
      <c r="I90" s="5"/>
      <c r="J90" s="5">
        <v>51.15</v>
      </c>
      <c r="K90" s="81">
        <f t="shared" si="3"/>
        <v>0.47803738317757011</v>
      </c>
      <c r="L90" s="5">
        <f t="shared" si="4"/>
        <v>51.15</v>
      </c>
      <c r="M90" s="81">
        <f t="shared" si="5"/>
        <v>0.47803738317757011</v>
      </c>
    </row>
    <row r="91" spans="1:13" ht="66" x14ac:dyDescent="0.25">
      <c r="A91" s="14" t="s">
        <v>7007</v>
      </c>
      <c r="B91" s="9" t="s">
        <v>1926</v>
      </c>
      <c r="C91" s="9" t="s">
        <v>1906</v>
      </c>
      <c r="D91" s="10" t="s">
        <v>1925</v>
      </c>
      <c r="E91" s="5" t="s">
        <v>3316</v>
      </c>
      <c r="F91" s="9">
        <v>88</v>
      </c>
      <c r="G91" s="9" t="s">
        <v>1927</v>
      </c>
      <c r="H91" s="38">
        <v>8815522</v>
      </c>
      <c r="I91" s="5">
        <v>20.41</v>
      </c>
      <c r="J91" s="5">
        <v>51.38</v>
      </c>
      <c r="K91" s="81">
        <f t="shared" si="3"/>
        <v>0.58386363636363636</v>
      </c>
      <c r="L91" s="5">
        <f t="shared" si="4"/>
        <v>30.970000000000002</v>
      </c>
      <c r="M91" s="81">
        <f t="shared" si="5"/>
        <v>0.35193181818181823</v>
      </c>
    </row>
    <row r="92" spans="1:13" ht="66" x14ac:dyDescent="0.25">
      <c r="A92" s="14" t="s">
        <v>7008</v>
      </c>
      <c r="B92" s="9" t="s">
        <v>1929</v>
      </c>
      <c r="C92" s="9" t="s">
        <v>1906</v>
      </c>
      <c r="D92" s="10" t="s">
        <v>1928</v>
      </c>
      <c r="E92" s="5" t="s">
        <v>3317</v>
      </c>
      <c r="F92" s="9">
        <v>89</v>
      </c>
      <c r="G92" s="9" t="s">
        <v>1913</v>
      </c>
      <c r="H92" s="38">
        <v>8815531</v>
      </c>
      <c r="I92" s="5">
        <v>20.41</v>
      </c>
      <c r="J92" s="5">
        <v>52.3</v>
      </c>
      <c r="K92" s="81">
        <f t="shared" si="3"/>
        <v>0.58764044943820226</v>
      </c>
      <c r="L92" s="5">
        <f t="shared" si="4"/>
        <v>31.889999999999997</v>
      </c>
      <c r="M92" s="81">
        <f t="shared" si="5"/>
        <v>0.35831460674157301</v>
      </c>
    </row>
    <row r="93" spans="1:13" ht="26.4" x14ac:dyDescent="0.25">
      <c r="A93" s="14" t="s">
        <v>7009</v>
      </c>
      <c r="B93" s="9" t="s">
        <v>1932</v>
      </c>
      <c r="C93" s="9" t="s">
        <v>1930</v>
      </c>
      <c r="D93" s="10" t="s">
        <v>1931</v>
      </c>
      <c r="E93" s="5" t="s">
        <v>3318</v>
      </c>
      <c r="F93" s="9">
        <v>975</v>
      </c>
      <c r="G93" s="9" t="s">
        <v>38</v>
      </c>
      <c r="H93" s="38">
        <v>2104477</v>
      </c>
      <c r="I93" s="5">
        <v>6.19</v>
      </c>
      <c r="J93" s="5">
        <v>43.46</v>
      </c>
      <c r="K93" s="81">
        <f t="shared" si="3"/>
        <v>4.4574358974358977E-2</v>
      </c>
      <c r="L93" s="5">
        <f t="shared" si="4"/>
        <v>37.270000000000003</v>
      </c>
      <c r="M93" s="81">
        <f t="shared" si="5"/>
        <v>3.8225641025641029E-2</v>
      </c>
    </row>
    <row r="94" spans="1:13" ht="26.4" x14ac:dyDescent="0.25">
      <c r="A94" s="14" t="s">
        <v>7010</v>
      </c>
      <c r="B94" s="9" t="s">
        <v>1934</v>
      </c>
      <c r="C94" s="9" t="s">
        <v>1930</v>
      </c>
      <c r="D94" s="10" t="s">
        <v>1933</v>
      </c>
      <c r="E94" s="5" t="s">
        <v>3319</v>
      </c>
      <c r="F94" s="9">
        <v>1407</v>
      </c>
      <c r="G94" s="9"/>
      <c r="H94" s="38">
        <v>2105221</v>
      </c>
      <c r="I94" s="5">
        <v>8.93</v>
      </c>
      <c r="J94" s="5">
        <v>62.22</v>
      </c>
      <c r="K94" s="81">
        <f t="shared" si="3"/>
        <v>4.4221748400852877E-2</v>
      </c>
      <c r="L94" s="5">
        <f t="shared" si="4"/>
        <v>53.29</v>
      </c>
      <c r="M94" s="81">
        <f t="shared" si="5"/>
        <v>3.787491115849325E-2</v>
      </c>
    </row>
    <row r="95" spans="1:13" ht="26.4" x14ac:dyDescent="0.25">
      <c r="A95" s="14" t="s">
        <v>7011</v>
      </c>
      <c r="B95" s="9" t="s">
        <v>1936</v>
      </c>
      <c r="C95" s="9" t="s">
        <v>1930</v>
      </c>
      <c r="D95" s="10" t="s">
        <v>1935</v>
      </c>
      <c r="E95" s="5" t="s">
        <v>3320</v>
      </c>
      <c r="F95" s="9">
        <v>307</v>
      </c>
      <c r="G95" s="9" t="s">
        <v>1937</v>
      </c>
      <c r="H95" s="38">
        <v>2102211</v>
      </c>
      <c r="I95" s="5">
        <v>4.05</v>
      </c>
      <c r="J95" s="5">
        <v>35.53</v>
      </c>
      <c r="K95" s="81">
        <f t="shared" si="3"/>
        <v>0.1157328990228013</v>
      </c>
      <c r="L95" s="5">
        <f t="shared" si="4"/>
        <v>31.48</v>
      </c>
      <c r="M95" s="81">
        <f t="shared" si="5"/>
        <v>0.10254071661237785</v>
      </c>
    </row>
    <row r="96" spans="1:13" ht="26.4" x14ac:dyDescent="0.25">
      <c r="A96" s="14" t="s">
        <v>7012</v>
      </c>
      <c r="B96" s="9" t="s">
        <v>1939</v>
      </c>
      <c r="C96" s="9" t="s">
        <v>1930</v>
      </c>
      <c r="D96" s="10" t="s">
        <v>1938</v>
      </c>
      <c r="E96" s="5" t="s">
        <v>3321</v>
      </c>
      <c r="F96" s="9">
        <v>763</v>
      </c>
      <c r="G96" s="9" t="s">
        <v>1937</v>
      </c>
      <c r="H96" s="38">
        <v>0</v>
      </c>
      <c r="I96" s="5">
        <v>2.89</v>
      </c>
      <c r="J96" s="5">
        <v>46.48</v>
      </c>
      <c r="K96" s="81">
        <f t="shared" si="3"/>
        <v>6.0917431192660548E-2</v>
      </c>
      <c r="L96" s="5">
        <f t="shared" si="4"/>
        <v>43.589999999999996</v>
      </c>
      <c r="M96" s="81">
        <f t="shared" si="5"/>
        <v>5.712975098296199E-2</v>
      </c>
    </row>
    <row r="97" spans="1:13" ht="26.4" x14ac:dyDescent="0.25">
      <c r="A97" s="14" t="s">
        <v>7013</v>
      </c>
      <c r="B97" s="9" t="s">
        <v>1941</v>
      </c>
      <c r="C97" s="9" t="s">
        <v>1930</v>
      </c>
      <c r="D97" s="10" t="s">
        <v>1940</v>
      </c>
      <c r="E97" s="5" t="s">
        <v>3322</v>
      </c>
      <c r="F97" s="9">
        <v>763</v>
      </c>
      <c r="G97" s="9" t="s">
        <v>1937</v>
      </c>
      <c r="H97" s="38">
        <v>2092503</v>
      </c>
      <c r="I97" s="5">
        <v>2.89</v>
      </c>
      <c r="J97" s="5">
        <v>46.78</v>
      </c>
      <c r="K97" s="81">
        <f t="shared" si="3"/>
        <v>6.1310615989515073E-2</v>
      </c>
      <c r="L97" s="5">
        <f t="shared" si="4"/>
        <v>43.89</v>
      </c>
      <c r="M97" s="81">
        <f t="shared" si="5"/>
        <v>5.7522935779816514E-2</v>
      </c>
    </row>
    <row r="98" spans="1:13" ht="39.6" x14ac:dyDescent="0.25">
      <c r="A98" s="14" t="s">
        <v>7014</v>
      </c>
      <c r="B98" s="9" t="s">
        <v>1942</v>
      </c>
      <c r="C98" s="9" t="s">
        <v>1930</v>
      </c>
      <c r="D98" s="10" t="s">
        <v>1075</v>
      </c>
      <c r="E98" s="5" t="s">
        <v>3323</v>
      </c>
      <c r="F98" s="9">
        <v>955</v>
      </c>
      <c r="G98" s="9"/>
      <c r="H98" s="38">
        <v>9407128</v>
      </c>
      <c r="I98" s="5">
        <v>6</v>
      </c>
      <c r="J98" s="5">
        <v>41.67</v>
      </c>
      <c r="K98" s="81">
        <f t="shared" si="3"/>
        <v>4.3633507853403142E-2</v>
      </c>
      <c r="L98" s="5">
        <f t="shared" si="4"/>
        <v>35.67</v>
      </c>
      <c r="M98" s="81">
        <f t="shared" si="5"/>
        <v>3.7350785340314135E-2</v>
      </c>
    </row>
    <row r="99" spans="1:13" ht="39.6" x14ac:dyDescent="0.25">
      <c r="A99" s="14" t="s">
        <v>7015</v>
      </c>
      <c r="B99" s="9" t="s">
        <v>1944</v>
      </c>
      <c r="C99" s="9" t="s">
        <v>1725</v>
      </c>
      <c r="D99" s="10" t="s">
        <v>1943</v>
      </c>
      <c r="E99" s="5" t="s">
        <v>3324</v>
      </c>
      <c r="F99" s="9">
        <v>72</v>
      </c>
      <c r="G99" s="9" t="s">
        <v>1945</v>
      </c>
      <c r="H99" s="38">
        <v>8858547</v>
      </c>
      <c r="I99" s="5">
        <v>12.35</v>
      </c>
      <c r="J99" s="5">
        <v>51.23</v>
      </c>
      <c r="K99" s="81">
        <f t="shared" si="3"/>
        <v>0.71152777777777776</v>
      </c>
      <c r="L99" s="5">
        <f t="shared" si="4"/>
        <v>38.879999999999995</v>
      </c>
      <c r="M99" s="81">
        <f t="shared" si="5"/>
        <v>0.53999999999999992</v>
      </c>
    </row>
    <row r="100" spans="1:13" ht="39.6" x14ac:dyDescent="0.25">
      <c r="A100" s="14" t="s">
        <v>7016</v>
      </c>
      <c r="B100" s="9" t="s">
        <v>1944</v>
      </c>
      <c r="C100" s="9" t="s">
        <v>1725</v>
      </c>
      <c r="D100" s="10" t="s">
        <v>1946</v>
      </c>
      <c r="E100" s="5" t="s">
        <v>3325</v>
      </c>
      <c r="F100" s="9">
        <v>72</v>
      </c>
      <c r="G100" s="9" t="s">
        <v>1947</v>
      </c>
      <c r="H100" s="38">
        <v>9498114</v>
      </c>
      <c r="I100" s="5">
        <v>8.24</v>
      </c>
      <c r="J100" s="5">
        <v>44.84</v>
      </c>
      <c r="K100" s="81">
        <f t="shared" si="3"/>
        <v>0.62277777777777787</v>
      </c>
      <c r="L100" s="5">
        <f t="shared" si="4"/>
        <v>36.6</v>
      </c>
      <c r="M100" s="81">
        <f t="shared" si="5"/>
        <v>0.5083333333333333</v>
      </c>
    </row>
    <row r="101" spans="1:13" ht="66" x14ac:dyDescent="0.25">
      <c r="A101" s="14" t="s">
        <v>7017</v>
      </c>
      <c r="B101" s="9" t="s">
        <v>1948</v>
      </c>
      <c r="C101" s="9" t="s">
        <v>1725</v>
      </c>
      <c r="D101" s="10" t="s">
        <v>463</v>
      </c>
      <c r="E101" s="5" t="s">
        <v>3326</v>
      </c>
      <c r="F101" s="9">
        <v>72</v>
      </c>
      <c r="G101" s="9">
        <v>4.1900000000000004</v>
      </c>
      <c r="H101" s="38">
        <v>8978746</v>
      </c>
      <c r="I101" s="5">
        <v>16.47</v>
      </c>
      <c r="J101" s="5">
        <v>59.86</v>
      </c>
      <c r="K101" s="81">
        <f t="shared" si="3"/>
        <v>0.83138888888888884</v>
      </c>
      <c r="L101" s="5">
        <f t="shared" si="4"/>
        <v>43.39</v>
      </c>
      <c r="M101" s="81">
        <f t="shared" si="5"/>
        <v>0.60263888888888895</v>
      </c>
    </row>
    <row r="102" spans="1:13" ht="26.4" x14ac:dyDescent="0.25">
      <c r="A102" s="14" t="s">
        <v>7018</v>
      </c>
      <c r="B102" s="9" t="s">
        <v>1949</v>
      </c>
      <c r="C102" s="9" t="s">
        <v>1725</v>
      </c>
      <c r="D102" s="10" t="s">
        <v>1726</v>
      </c>
      <c r="E102" s="5" t="s">
        <v>3327</v>
      </c>
      <c r="F102" s="9">
        <v>100</v>
      </c>
      <c r="G102" s="9">
        <v>3.3</v>
      </c>
      <c r="H102" s="38">
        <v>9995850</v>
      </c>
      <c r="I102" s="5">
        <v>0</v>
      </c>
      <c r="J102" s="5">
        <v>38.83</v>
      </c>
      <c r="K102" s="81">
        <f t="shared" si="3"/>
        <v>0.38829999999999998</v>
      </c>
      <c r="L102" s="5">
        <f t="shared" si="4"/>
        <v>38.83</v>
      </c>
      <c r="M102" s="81">
        <f t="shared" si="5"/>
        <v>0.38829999999999998</v>
      </c>
    </row>
    <row r="103" spans="1:13" ht="39.6" x14ac:dyDescent="0.25">
      <c r="A103" s="14" t="s">
        <v>7019</v>
      </c>
      <c r="B103" s="9" t="s">
        <v>1951</v>
      </c>
      <c r="C103" s="9" t="s">
        <v>1725</v>
      </c>
      <c r="D103" s="10" t="s">
        <v>1950</v>
      </c>
      <c r="E103" s="5" t="s">
        <v>3328</v>
      </c>
      <c r="F103" s="9">
        <v>100</v>
      </c>
      <c r="G103" s="9" t="s">
        <v>1952</v>
      </c>
      <c r="H103" s="38">
        <v>9498125</v>
      </c>
      <c r="I103" s="5">
        <v>10.77</v>
      </c>
      <c r="J103" s="5">
        <v>59.23</v>
      </c>
      <c r="K103" s="81">
        <f t="shared" si="3"/>
        <v>0.59229999999999994</v>
      </c>
      <c r="L103" s="5">
        <f t="shared" si="4"/>
        <v>48.459999999999994</v>
      </c>
      <c r="M103" s="81">
        <f t="shared" si="5"/>
        <v>0.48459999999999992</v>
      </c>
    </row>
    <row r="104" spans="1:13" ht="26.4" x14ac:dyDescent="0.25">
      <c r="A104" s="14" t="s">
        <v>7020</v>
      </c>
      <c r="B104" s="9" t="s">
        <v>1954</v>
      </c>
      <c r="C104" s="9" t="s">
        <v>1725</v>
      </c>
      <c r="D104" s="10" t="s">
        <v>1953</v>
      </c>
      <c r="E104" s="5" t="s">
        <v>3329</v>
      </c>
      <c r="F104" s="9">
        <v>100</v>
      </c>
      <c r="G104" s="9" t="s">
        <v>1955</v>
      </c>
      <c r="H104" s="38">
        <v>8594503</v>
      </c>
      <c r="I104" s="5">
        <v>21.48</v>
      </c>
      <c r="J104" s="5">
        <v>91.26</v>
      </c>
      <c r="K104" s="81">
        <f t="shared" si="3"/>
        <v>0.91260000000000008</v>
      </c>
      <c r="L104" s="5">
        <f t="shared" si="4"/>
        <v>69.78</v>
      </c>
      <c r="M104" s="81">
        <f t="shared" si="5"/>
        <v>0.69779999999999998</v>
      </c>
    </row>
    <row r="105" spans="1:13" ht="26.4" x14ac:dyDescent="0.25">
      <c r="A105" s="14" t="s">
        <v>7021</v>
      </c>
      <c r="B105" s="9" t="s">
        <v>1957</v>
      </c>
      <c r="C105" s="9" t="s">
        <v>1725</v>
      </c>
      <c r="D105" s="10" t="s">
        <v>1956</v>
      </c>
      <c r="E105" s="5" t="s">
        <v>3329</v>
      </c>
      <c r="F105" s="9">
        <v>100</v>
      </c>
      <c r="G105" s="9">
        <v>4.63</v>
      </c>
      <c r="H105" s="38">
        <v>8594503</v>
      </c>
      <c r="I105" s="5">
        <v>21.48</v>
      </c>
      <c r="J105" s="5">
        <v>91.26</v>
      </c>
      <c r="K105" s="81">
        <f t="shared" si="3"/>
        <v>0.91260000000000008</v>
      </c>
      <c r="L105" s="5">
        <f t="shared" si="4"/>
        <v>69.78</v>
      </c>
      <c r="M105" s="81">
        <f t="shared" si="5"/>
        <v>0.69779999999999998</v>
      </c>
    </row>
    <row r="106" spans="1:13" ht="26.4" x14ac:dyDescent="0.25">
      <c r="A106" s="14" t="s">
        <v>7022</v>
      </c>
      <c r="B106" s="9" t="s">
        <v>1958</v>
      </c>
      <c r="C106" s="9" t="s">
        <v>1725</v>
      </c>
      <c r="D106" s="10" t="s">
        <v>889</v>
      </c>
      <c r="E106" s="5" t="s">
        <v>3330</v>
      </c>
      <c r="F106" s="9">
        <v>50</v>
      </c>
      <c r="G106" s="9" t="s">
        <v>888</v>
      </c>
      <c r="H106" s="38">
        <v>8778480</v>
      </c>
      <c r="I106" s="5">
        <v>6.95</v>
      </c>
      <c r="J106" s="5">
        <v>42.97</v>
      </c>
      <c r="K106" s="81">
        <f t="shared" si="3"/>
        <v>0.85939999999999994</v>
      </c>
      <c r="L106" s="5">
        <f t="shared" si="4"/>
        <v>36.019999999999996</v>
      </c>
      <c r="M106" s="81">
        <f t="shared" si="5"/>
        <v>0.72039999999999993</v>
      </c>
    </row>
    <row r="107" spans="1:13" ht="26.4" x14ac:dyDescent="0.25">
      <c r="A107" s="14" t="s">
        <v>7023</v>
      </c>
      <c r="B107" s="9" t="s">
        <v>1960</v>
      </c>
      <c r="C107" s="9" t="s">
        <v>1725</v>
      </c>
      <c r="D107" s="10" t="s">
        <v>1959</v>
      </c>
      <c r="E107" s="5" t="s">
        <v>3330</v>
      </c>
      <c r="F107" s="9">
        <v>50</v>
      </c>
      <c r="G107" s="9" t="s">
        <v>888</v>
      </c>
      <c r="H107" s="38">
        <v>8778480</v>
      </c>
      <c r="I107" s="5">
        <v>6.95</v>
      </c>
      <c r="J107" s="5">
        <v>42.97</v>
      </c>
      <c r="K107" s="81">
        <f t="shared" si="3"/>
        <v>0.85939999999999994</v>
      </c>
      <c r="L107" s="5">
        <f t="shared" si="4"/>
        <v>36.019999999999996</v>
      </c>
      <c r="M107" s="81">
        <f t="shared" si="5"/>
        <v>0.72039999999999993</v>
      </c>
    </row>
    <row r="108" spans="1:13" ht="39.6" x14ac:dyDescent="0.25">
      <c r="A108" s="14" t="s">
        <v>7024</v>
      </c>
      <c r="B108" s="9" t="s">
        <v>1961</v>
      </c>
      <c r="C108" s="9" t="s">
        <v>1725</v>
      </c>
      <c r="D108" s="10" t="s">
        <v>464</v>
      </c>
      <c r="E108" s="5" t="s">
        <v>3331</v>
      </c>
      <c r="F108" s="9">
        <v>72</v>
      </c>
      <c r="G108" s="9" t="s">
        <v>1962</v>
      </c>
      <c r="H108" s="38">
        <v>8778479</v>
      </c>
      <c r="I108" s="5">
        <v>16.47</v>
      </c>
      <c r="J108" s="5">
        <v>59.86</v>
      </c>
      <c r="K108" s="81">
        <f t="shared" si="3"/>
        <v>0.83138888888888884</v>
      </c>
      <c r="L108" s="5">
        <f t="shared" si="4"/>
        <v>43.39</v>
      </c>
      <c r="M108" s="81">
        <f t="shared" si="5"/>
        <v>0.60263888888888895</v>
      </c>
    </row>
    <row r="109" spans="1:13" ht="39.6" x14ac:dyDescent="0.25">
      <c r="A109" s="14" t="s">
        <v>7025</v>
      </c>
      <c r="B109" s="9" t="s">
        <v>1964</v>
      </c>
      <c r="C109" s="9" t="s">
        <v>1725</v>
      </c>
      <c r="D109" s="10" t="s">
        <v>1963</v>
      </c>
      <c r="E109" s="5" t="s">
        <v>3332</v>
      </c>
      <c r="F109" s="9">
        <v>72</v>
      </c>
      <c r="G109" s="9" t="s">
        <v>1965</v>
      </c>
      <c r="H109" s="38">
        <v>8770401</v>
      </c>
      <c r="I109" s="5">
        <v>16.89</v>
      </c>
      <c r="J109" s="5">
        <v>62.89</v>
      </c>
      <c r="K109" s="81">
        <f t="shared" si="3"/>
        <v>0.87347222222222221</v>
      </c>
      <c r="L109" s="5">
        <f t="shared" si="4"/>
        <v>46</v>
      </c>
      <c r="M109" s="81">
        <f t="shared" si="5"/>
        <v>0.63888888888888884</v>
      </c>
    </row>
    <row r="110" spans="1:13" ht="52.8" x14ac:dyDescent="0.25">
      <c r="A110" s="14" t="s">
        <v>7026</v>
      </c>
      <c r="B110" s="9" t="s">
        <v>1967</v>
      </c>
      <c r="C110" s="9" t="s">
        <v>1725</v>
      </c>
      <c r="D110" s="10" t="s">
        <v>1966</v>
      </c>
      <c r="E110" s="5" t="s">
        <v>3333</v>
      </c>
      <c r="F110" s="9">
        <v>72</v>
      </c>
      <c r="G110" s="9">
        <v>2.65</v>
      </c>
      <c r="H110" s="38">
        <v>8594505</v>
      </c>
      <c r="I110" s="5">
        <v>2.0699999999999998</v>
      </c>
      <c r="J110" s="5">
        <v>40.44</v>
      </c>
      <c r="K110" s="81">
        <f t="shared" si="3"/>
        <v>0.56166666666666665</v>
      </c>
      <c r="L110" s="5">
        <f t="shared" si="4"/>
        <v>38.369999999999997</v>
      </c>
      <c r="M110" s="81">
        <f t="shared" si="5"/>
        <v>0.53291666666666659</v>
      </c>
    </row>
    <row r="111" spans="1:13" ht="26.4" x14ac:dyDescent="0.25">
      <c r="A111" s="14" t="s">
        <v>7027</v>
      </c>
      <c r="B111" s="9" t="s">
        <v>1969</v>
      </c>
      <c r="C111" s="9" t="s">
        <v>1725</v>
      </c>
      <c r="D111" s="10" t="s">
        <v>1968</v>
      </c>
      <c r="E111" s="5" t="s">
        <v>3334</v>
      </c>
      <c r="F111" s="9">
        <v>72</v>
      </c>
      <c r="G111" s="9" t="s">
        <v>1970</v>
      </c>
      <c r="H111" s="38">
        <v>9404562</v>
      </c>
      <c r="I111" s="5">
        <v>8.5</v>
      </c>
      <c r="J111" s="5">
        <v>57.24</v>
      </c>
      <c r="K111" s="81">
        <f t="shared" si="3"/>
        <v>0.79500000000000004</v>
      </c>
      <c r="L111" s="5">
        <f t="shared" si="4"/>
        <v>48.74</v>
      </c>
      <c r="M111" s="81">
        <f t="shared" si="5"/>
        <v>0.67694444444444446</v>
      </c>
    </row>
    <row r="112" spans="1:13" ht="26.4" x14ac:dyDescent="0.25">
      <c r="A112" s="14" t="s">
        <v>7028</v>
      </c>
      <c r="B112" s="9" t="s">
        <v>1972</v>
      </c>
      <c r="C112" s="9" t="s">
        <v>1725</v>
      </c>
      <c r="D112" s="10" t="s">
        <v>1971</v>
      </c>
      <c r="E112" s="5" t="s">
        <v>3335</v>
      </c>
      <c r="F112" s="9">
        <v>72</v>
      </c>
      <c r="G112" s="9" t="s">
        <v>1970</v>
      </c>
      <c r="H112" s="38">
        <v>8778467</v>
      </c>
      <c r="I112" s="5">
        <v>8.5</v>
      </c>
      <c r="J112" s="5">
        <v>58.99</v>
      </c>
      <c r="K112" s="81">
        <f t="shared" si="3"/>
        <v>0.81930555555555562</v>
      </c>
      <c r="L112" s="5">
        <f t="shared" si="4"/>
        <v>50.49</v>
      </c>
      <c r="M112" s="81">
        <f t="shared" si="5"/>
        <v>0.70125000000000004</v>
      </c>
    </row>
    <row r="113" spans="1:13" ht="26.4" x14ac:dyDescent="0.25">
      <c r="A113" s="14" t="s">
        <v>7029</v>
      </c>
      <c r="B113" s="9" t="s">
        <v>1973</v>
      </c>
      <c r="C113" s="9" t="s">
        <v>1048</v>
      </c>
      <c r="D113" s="10" t="s">
        <v>920</v>
      </c>
      <c r="E113" s="5" t="s">
        <v>3336</v>
      </c>
      <c r="F113" s="9">
        <v>127</v>
      </c>
      <c r="G113" s="9" t="s">
        <v>1974</v>
      </c>
      <c r="H113" s="38">
        <v>5474107</v>
      </c>
      <c r="I113" s="5">
        <v>31.04</v>
      </c>
      <c r="J113" s="5">
        <v>74.760000000000005</v>
      </c>
      <c r="K113" s="81">
        <f t="shared" si="3"/>
        <v>0.58866141732283472</v>
      </c>
      <c r="L113" s="5">
        <f t="shared" si="4"/>
        <v>43.720000000000006</v>
      </c>
      <c r="M113" s="81">
        <f t="shared" si="5"/>
        <v>0.34425196850393708</v>
      </c>
    </row>
    <row r="114" spans="1:13" ht="26.4" x14ac:dyDescent="0.25">
      <c r="A114" s="14" t="s">
        <v>7030</v>
      </c>
      <c r="B114" s="9" t="s">
        <v>1975</v>
      </c>
      <c r="C114" s="9" t="s">
        <v>1048</v>
      </c>
      <c r="D114" s="10" t="s">
        <v>913</v>
      </c>
      <c r="E114" s="5" t="s">
        <v>3337</v>
      </c>
      <c r="F114" s="9">
        <v>263</v>
      </c>
      <c r="G114" s="9" t="s">
        <v>1976</v>
      </c>
      <c r="H114" s="38">
        <v>5474013</v>
      </c>
      <c r="I114" s="5">
        <v>32.340000000000003</v>
      </c>
      <c r="J114" s="5">
        <v>91.19</v>
      </c>
      <c r="K114" s="81">
        <f t="shared" si="3"/>
        <v>0.34673003802281366</v>
      </c>
      <c r="L114" s="5">
        <f t="shared" si="4"/>
        <v>58.849999999999994</v>
      </c>
      <c r="M114" s="81">
        <f t="shared" si="5"/>
        <v>0.22376425855513307</v>
      </c>
    </row>
    <row r="115" spans="1:13" ht="39.6" x14ac:dyDescent="0.25">
      <c r="A115" s="14" t="s">
        <v>7031</v>
      </c>
      <c r="B115" s="9" t="s">
        <v>1977</v>
      </c>
      <c r="C115" s="9" t="s">
        <v>1048</v>
      </c>
      <c r="D115" s="10" t="s">
        <v>454</v>
      </c>
      <c r="E115" s="5" t="s">
        <v>3338</v>
      </c>
      <c r="F115" s="9">
        <v>71</v>
      </c>
      <c r="G115" s="9" t="s">
        <v>1784</v>
      </c>
      <c r="H115" s="38">
        <v>5471052</v>
      </c>
      <c r="I115" s="5">
        <v>12.33</v>
      </c>
      <c r="J115" s="5">
        <v>37.1</v>
      </c>
      <c r="K115" s="81">
        <f t="shared" si="3"/>
        <v>0.5225352112676056</v>
      </c>
      <c r="L115" s="5">
        <f t="shared" si="4"/>
        <v>24.770000000000003</v>
      </c>
      <c r="M115" s="81">
        <f t="shared" si="5"/>
        <v>0.34887323943661974</v>
      </c>
    </row>
    <row r="116" spans="1:13" ht="26.4" x14ac:dyDescent="0.25">
      <c r="A116" s="14" t="s">
        <v>7032</v>
      </c>
      <c r="B116" s="9" t="s">
        <v>1979</v>
      </c>
      <c r="C116" s="9" t="s">
        <v>1048</v>
      </c>
      <c r="D116" s="10" t="s">
        <v>1978</v>
      </c>
      <c r="E116" s="5" t="s">
        <v>6584</v>
      </c>
      <c r="F116" s="9">
        <v>64</v>
      </c>
      <c r="G116" s="9" t="s">
        <v>1980</v>
      </c>
      <c r="H116" s="38">
        <v>5471050</v>
      </c>
      <c r="I116" s="5">
        <v>13.01</v>
      </c>
      <c r="J116" s="5">
        <v>44.400000000000006</v>
      </c>
      <c r="K116" s="81">
        <f t="shared" si="3"/>
        <v>0.69375000000000009</v>
      </c>
      <c r="L116" s="5">
        <f t="shared" si="4"/>
        <v>31.390000000000008</v>
      </c>
      <c r="M116" s="81">
        <f t="shared" si="5"/>
        <v>0.49046875000000012</v>
      </c>
    </row>
    <row r="117" spans="1:13" ht="39.6" x14ac:dyDescent="0.25">
      <c r="A117" s="14" t="s">
        <v>7033</v>
      </c>
      <c r="B117" s="9" t="s">
        <v>1982</v>
      </c>
      <c r="C117" s="9" t="s">
        <v>1048</v>
      </c>
      <c r="D117" s="10" t="s">
        <v>1981</v>
      </c>
      <c r="E117" s="5" t="s">
        <v>6585</v>
      </c>
      <c r="F117" s="9">
        <v>112</v>
      </c>
      <c r="G117" s="9" t="s">
        <v>1608</v>
      </c>
      <c r="H117" s="38">
        <v>5416394</v>
      </c>
      <c r="I117" s="5">
        <v>21.94</v>
      </c>
      <c r="J117" s="5">
        <v>79.38</v>
      </c>
      <c r="K117" s="81">
        <f t="shared" si="3"/>
        <v>0.70874999999999999</v>
      </c>
      <c r="L117" s="5">
        <f t="shared" si="4"/>
        <v>57.44</v>
      </c>
      <c r="M117" s="81">
        <f t="shared" si="5"/>
        <v>0.51285714285714279</v>
      </c>
    </row>
    <row r="118" spans="1:13" ht="39.6" x14ac:dyDescent="0.25">
      <c r="A118" s="14" t="s">
        <v>7034</v>
      </c>
      <c r="B118" s="9" t="s">
        <v>1983</v>
      </c>
      <c r="C118" s="9" t="s">
        <v>1048</v>
      </c>
      <c r="D118" s="10" t="s">
        <v>450</v>
      </c>
      <c r="E118" s="5" t="s">
        <v>3339</v>
      </c>
      <c r="F118" s="9">
        <v>64</v>
      </c>
      <c r="G118" s="9" t="s">
        <v>1608</v>
      </c>
      <c r="H118" s="38">
        <v>5474008</v>
      </c>
      <c r="I118" s="5">
        <v>12.54</v>
      </c>
      <c r="J118" s="5">
        <v>45.52</v>
      </c>
      <c r="K118" s="81">
        <f t="shared" si="3"/>
        <v>0.71125000000000005</v>
      </c>
      <c r="L118" s="5">
        <f t="shared" si="4"/>
        <v>32.980000000000004</v>
      </c>
      <c r="M118" s="81">
        <f t="shared" si="5"/>
        <v>0.51531250000000006</v>
      </c>
    </row>
    <row r="119" spans="1:13" ht="39.6" x14ac:dyDescent="0.25">
      <c r="A119" s="14" t="s">
        <v>7035</v>
      </c>
      <c r="B119" s="9" t="s">
        <v>1985</v>
      </c>
      <c r="C119" s="9" t="s">
        <v>1048</v>
      </c>
      <c r="D119" s="10" t="s">
        <v>1984</v>
      </c>
      <c r="E119" s="5" t="s">
        <v>6586</v>
      </c>
      <c r="F119" s="9">
        <v>112</v>
      </c>
      <c r="G119" s="9" t="s">
        <v>1608</v>
      </c>
      <c r="H119" s="38">
        <v>5474027</v>
      </c>
      <c r="I119" s="5">
        <v>21.94</v>
      </c>
      <c r="J119" s="5">
        <v>78.540000000000006</v>
      </c>
      <c r="K119" s="81">
        <f t="shared" si="3"/>
        <v>0.70125000000000004</v>
      </c>
      <c r="L119" s="5">
        <f t="shared" si="4"/>
        <v>56.600000000000009</v>
      </c>
      <c r="M119" s="81">
        <f t="shared" si="5"/>
        <v>0.50535714285714295</v>
      </c>
    </row>
    <row r="120" spans="1:13" ht="39.6" x14ac:dyDescent="0.25">
      <c r="A120" s="14" t="s">
        <v>7036</v>
      </c>
      <c r="B120" s="9" t="s">
        <v>1987</v>
      </c>
      <c r="C120" s="9" t="s">
        <v>1048</v>
      </c>
      <c r="D120" s="10" t="s">
        <v>1986</v>
      </c>
      <c r="E120" s="5" t="s">
        <v>3340</v>
      </c>
      <c r="F120" s="9">
        <v>66</v>
      </c>
      <c r="G120" s="9" t="s">
        <v>1988</v>
      </c>
      <c r="H120" s="38">
        <v>8930150</v>
      </c>
      <c r="I120" s="5">
        <v>14.52</v>
      </c>
      <c r="J120" s="5">
        <v>52.28</v>
      </c>
      <c r="K120" s="81">
        <f t="shared" si="3"/>
        <v>0.79212121212121211</v>
      </c>
      <c r="L120" s="5">
        <f t="shared" si="4"/>
        <v>37.760000000000005</v>
      </c>
      <c r="M120" s="81">
        <f t="shared" si="5"/>
        <v>0.57212121212121225</v>
      </c>
    </row>
    <row r="121" spans="1:13" ht="26.4" x14ac:dyDescent="0.25">
      <c r="A121" s="14" t="s">
        <v>7037</v>
      </c>
      <c r="B121" s="9" t="s">
        <v>1990</v>
      </c>
      <c r="C121" s="9" t="s">
        <v>1048</v>
      </c>
      <c r="D121" s="10" t="s">
        <v>1989</v>
      </c>
      <c r="E121" s="5" t="s">
        <v>3341</v>
      </c>
      <c r="F121" s="9">
        <v>234</v>
      </c>
      <c r="G121" s="9" t="s">
        <v>1991</v>
      </c>
      <c r="H121" s="38">
        <v>9404003</v>
      </c>
      <c r="I121" s="5">
        <v>44.2</v>
      </c>
      <c r="J121" s="5">
        <v>151.91</v>
      </c>
      <c r="K121" s="81">
        <f t="shared" si="3"/>
        <v>0.64918803418803417</v>
      </c>
      <c r="L121" s="5">
        <f t="shared" si="4"/>
        <v>107.71</v>
      </c>
      <c r="M121" s="81">
        <f t="shared" si="5"/>
        <v>0.46029914529914528</v>
      </c>
    </row>
    <row r="122" spans="1:13" ht="26.4" x14ac:dyDescent="0.25">
      <c r="A122" s="14" t="s">
        <v>7038</v>
      </c>
      <c r="B122" s="9" t="s">
        <v>1993</v>
      </c>
      <c r="C122" s="9" t="s">
        <v>1048</v>
      </c>
      <c r="D122" s="10" t="s">
        <v>1992</v>
      </c>
      <c r="E122" s="5" t="s">
        <v>3342</v>
      </c>
      <c r="F122" s="9">
        <v>128</v>
      </c>
      <c r="G122" s="9" t="s">
        <v>1688</v>
      </c>
      <c r="H122" s="38">
        <v>0</v>
      </c>
      <c r="I122" s="5">
        <v>30.01</v>
      </c>
      <c r="J122" s="5">
        <v>95.49</v>
      </c>
      <c r="K122" s="81">
        <f t="shared" si="3"/>
        <v>0.74601562499999996</v>
      </c>
      <c r="L122" s="5">
        <f t="shared" si="4"/>
        <v>65.47999999999999</v>
      </c>
      <c r="M122" s="81">
        <f t="shared" si="5"/>
        <v>0.51156249999999992</v>
      </c>
    </row>
    <row r="123" spans="1:13" ht="26.4" x14ac:dyDescent="0.25">
      <c r="A123" s="14" t="s">
        <v>7039</v>
      </c>
      <c r="B123" s="9" t="s">
        <v>1994</v>
      </c>
      <c r="C123" s="9" t="s">
        <v>1048</v>
      </c>
      <c r="D123" s="10" t="s">
        <v>914</v>
      </c>
      <c r="E123" s="5" t="s">
        <v>6587</v>
      </c>
      <c r="F123" s="9">
        <v>76</v>
      </c>
      <c r="G123" s="9" t="s">
        <v>1995</v>
      </c>
      <c r="H123" s="38">
        <v>5436388</v>
      </c>
      <c r="I123" s="5">
        <v>18.68</v>
      </c>
      <c r="J123" s="5">
        <v>50.111999999999995</v>
      </c>
      <c r="K123" s="81">
        <f t="shared" si="3"/>
        <v>0.65936842105263149</v>
      </c>
      <c r="L123" s="5">
        <f t="shared" si="4"/>
        <v>31.431999999999995</v>
      </c>
      <c r="M123" s="81">
        <f t="shared" si="5"/>
        <v>0.41357894736842099</v>
      </c>
    </row>
    <row r="124" spans="1:13" ht="52.8" x14ac:dyDescent="0.25">
      <c r="A124" s="14" t="s">
        <v>7040</v>
      </c>
      <c r="B124" s="9" t="s">
        <v>1997</v>
      </c>
      <c r="C124" s="9" t="s">
        <v>1048</v>
      </c>
      <c r="D124" s="10" t="s">
        <v>1996</v>
      </c>
      <c r="E124" s="5" t="s">
        <v>3343</v>
      </c>
      <c r="F124" s="9">
        <v>153</v>
      </c>
      <c r="G124" s="9" t="s">
        <v>1995</v>
      </c>
      <c r="H124" s="38">
        <v>5474047</v>
      </c>
      <c r="I124" s="5">
        <v>37.369999999999997</v>
      </c>
      <c r="J124" s="5">
        <v>105.93</v>
      </c>
      <c r="K124" s="81">
        <f t="shared" si="3"/>
        <v>0.69235294117647062</v>
      </c>
      <c r="L124" s="5">
        <f t="shared" si="4"/>
        <v>68.56</v>
      </c>
      <c r="M124" s="81">
        <f t="shared" si="5"/>
        <v>0.44810457516339869</v>
      </c>
    </row>
    <row r="125" spans="1:13" ht="26.4" x14ac:dyDescent="0.25">
      <c r="A125" s="14" t="s">
        <v>7041</v>
      </c>
      <c r="B125" s="9" t="s">
        <v>1999</v>
      </c>
      <c r="C125" s="9" t="s">
        <v>1048</v>
      </c>
      <c r="D125" s="10" t="s">
        <v>1998</v>
      </c>
      <c r="E125" s="5" t="s">
        <v>3344</v>
      </c>
      <c r="F125" s="9">
        <v>109</v>
      </c>
      <c r="G125" s="9" t="s">
        <v>2000</v>
      </c>
      <c r="H125" s="38">
        <v>5474012</v>
      </c>
      <c r="I125" s="5">
        <v>27.17</v>
      </c>
      <c r="J125" s="5">
        <v>73.14</v>
      </c>
      <c r="K125" s="81">
        <f t="shared" si="3"/>
        <v>0.67100917431192664</v>
      </c>
      <c r="L125" s="5">
        <f t="shared" si="4"/>
        <v>45.97</v>
      </c>
      <c r="M125" s="81">
        <f t="shared" si="5"/>
        <v>0.42174311926605501</v>
      </c>
    </row>
    <row r="126" spans="1:13" ht="26.4" x14ac:dyDescent="0.25">
      <c r="A126" s="14" t="s">
        <v>7042</v>
      </c>
      <c r="B126" s="9" t="s">
        <v>2001</v>
      </c>
      <c r="C126" s="9" t="s">
        <v>1048</v>
      </c>
      <c r="D126" s="10" t="s">
        <v>922</v>
      </c>
      <c r="E126" s="5" t="s">
        <v>6588</v>
      </c>
      <c r="F126" s="9">
        <v>64</v>
      </c>
      <c r="G126" s="9" t="s">
        <v>451</v>
      </c>
      <c r="H126" s="38">
        <v>8882152</v>
      </c>
      <c r="I126" s="5">
        <v>14.54</v>
      </c>
      <c r="J126" s="5">
        <v>66.623999999999995</v>
      </c>
      <c r="K126" s="81">
        <f t="shared" si="3"/>
        <v>1.0409999999999999</v>
      </c>
      <c r="L126" s="5">
        <f t="shared" si="4"/>
        <v>52.083999999999996</v>
      </c>
      <c r="M126" s="81">
        <f t="shared" si="5"/>
        <v>0.81381249999999994</v>
      </c>
    </row>
    <row r="127" spans="1:13" ht="39.6" x14ac:dyDescent="0.25">
      <c r="A127" s="14" t="s">
        <v>7043</v>
      </c>
      <c r="B127" s="9" t="s">
        <v>2003</v>
      </c>
      <c r="C127" s="9" t="s">
        <v>1048</v>
      </c>
      <c r="D127" s="10" t="s">
        <v>2002</v>
      </c>
      <c r="E127" s="5" t="s">
        <v>3345</v>
      </c>
      <c r="F127" s="9">
        <v>156</v>
      </c>
      <c r="G127" s="9" t="s">
        <v>2004</v>
      </c>
      <c r="H127" s="38">
        <v>8938129</v>
      </c>
      <c r="I127" s="5">
        <v>7.78</v>
      </c>
      <c r="J127" s="5">
        <v>92.24</v>
      </c>
      <c r="K127" s="81">
        <f t="shared" si="3"/>
        <v>0.59128205128205125</v>
      </c>
      <c r="L127" s="5">
        <f t="shared" si="4"/>
        <v>84.46</v>
      </c>
      <c r="M127" s="81">
        <f t="shared" si="5"/>
        <v>0.54141025641025642</v>
      </c>
    </row>
    <row r="128" spans="1:13" ht="26.4" x14ac:dyDescent="0.25">
      <c r="A128" s="14" t="s">
        <v>7044</v>
      </c>
      <c r="B128" s="9" t="s">
        <v>2006</v>
      </c>
      <c r="C128" s="9" t="s">
        <v>1048</v>
      </c>
      <c r="D128" s="10" t="s">
        <v>2005</v>
      </c>
      <c r="E128" s="5" t="s">
        <v>3346</v>
      </c>
      <c r="F128" s="9">
        <v>150</v>
      </c>
      <c r="G128" s="9" t="s">
        <v>1980</v>
      </c>
      <c r="H128" s="38">
        <v>8880827</v>
      </c>
      <c r="I128" s="5">
        <v>34.28</v>
      </c>
      <c r="J128" s="5">
        <v>73.430000000000007</v>
      </c>
      <c r="K128" s="81">
        <f t="shared" si="3"/>
        <v>0.48953333333333338</v>
      </c>
      <c r="L128" s="5">
        <f t="shared" si="4"/>
        <v>39.150000000000006</v>
      </c>
      <c r="M128" s="81">
        <f t="shared" si="5"/>
        <v>0.26100000000000007</v>
      </c>
    </row>
    <row r="129" spans="1:13" ht="26.4" x14ac:dyDescent="0.25">
      <c r="A129" s="14" t="s">
        <v>7045</v>
      </c>
      <c r="B129" s="9" t="s">
        <v>2007</v>
      </c>
      <c r="C129" s="9" t="s">
        <v>1048</v>
      </c>
      <c r="D129" s="10" t="s">
        <v>487</v>
      </c>
      <c r="E129" s="5" t="s">
        <v>3347</v>
      </c>
      <c r="F129" s="9">
        <v>112</v>
      </c>
      <c r="G129" s="9" t="s">
        <v>1995</v>
      </c>
      <c r="H129" s="38">
        <v>8860100</v>
      </c>
      <c r="I129" s="5">
        <v>24.6</v>
      </c>
      <c r="J129" s="5">
        <v>73.989999999999995</v>
      </c>
      <c r="K129" s="81">
        <f t="shared" si="3"/>
        <v>0.66062499999999991</v>
      </c>
      <c r="L129" s="5">
        <f t="shared" si="4"/>
        <v>49.389999999999993</v>
      </c>
      <c r="M129" s="81">
        <f t="shared" si="5"/>
        <v>0.44098214285714282</v>
      </c>
    </row>
    <row r="130" spans="1:13" ht="26.4" x14ac:dyDescent="0.25">
      <c r="A130" s="14" t="s">
        <v>7046</v>
      </c>
      <c r="B130" s="9" t="s">
        <v>2008</v>
      </c>
      <c r="C130" s="9" t="s">
        <v>1048</v>
      </c>
      <c r="D130" s="10" t="s">
        <v>910</v>
      </c>
      <c r="E130" s="5" t="s">
        <v>3348</v>
      </c>
      <c r="F130" s="9">
        <v>157</v>
      </c>
      <c r="G130" s="9" t="s">
        <v>2009</v>
      </c>
      <c r="H130" s="38">
        <v>8931030</v>
      </c>
      <c r="I130" s="5">
        <v>36.03</v>
      </c>
      <c r="J130" s="5">
        <v>75.86</v>
      </c>
      <c r="K130" s="81">
        <f t="shared" ref="K130:K194" si="6">J130/$F130</f>
        <v>0.48318471337579616</v>
      </c>
      <c r="L130" s="5">
        <f t="shared" ref="L130:L194" si="7">J130-$I130</f>
        <v>39.83</v>
      </c>
      <c r="M130" s="81">
        <f t="shared" ref="M130:M194" si="8">L130/$F130</f>
        <v>0.25369426751592355</v>
      </c>
    </row>
    <row r="131" spans="1:13" ht="26.4" x14ac:dyDescent="0.25">
      <c r="A131" s="14" t="s">
        <v>7047</v>
      </c>
      <c r="B131" s="9" t="s">
        <v>2011</v>
      </c>
      <c r="C131" s="9" t="s">
        <v>1048</v>
      </c>
      <c r="D131" s="10" t="s">
        <v>2010</v>
      </c>
      <c r="E131" s="5" t="s">
        <v>3349</v>
      </c>
      <c r="F131" s="9">
        <v>91</v>
      </c>
      <c r="G131" s="9" t="s">
        <v>2012</v>
      </c>
      <c r="H131" s="38">
        <v>8883023</v>
      </c>
      <c r="I131" s="5">
        <v>21.08</v>
      </c>
      <c r="J131" s="5">
        <v>64.05</v>
      </c>
      <c r="K131" s="81">
        <f t="shared" si="6"/>
        <v>0.70384615384615379</v>
      </c>
      <c r="L131" s="5">
        <f t="shared" si="7"/>
        <v>42.97</v>
      </c>
      <c r="M131" s="81">
        <f t="shared" si="8"/>
        <v>0.47219780219780216</v>
      </c>
    </row>
    <row r="132" spans="1:13" ht="26.4" x14ac:dyDescent="0.25">
      <c r="A132" s="14" t="s">
        <v>7048</v>
      </c>
      <c r="B132" s="9" t="s">
        <v>2014</v>
      </c>
      <c r="C132" s="9" t="s">
        <v>1048</v>
      </c>
      <c r="D132" s="10" t="s">
        <v>2013</v>
      </c>
      <c r="E132" s="5" t="s">
        <v>3350</v>
      </c>
      <c r="F132" s="9">
        <v>150</v>
      </c>
      <c r="G132" s="9" t="s">
        <v>1980</v>
      </c>
      <c r="H132" s="38">
        <v>8883033</v>
      </c>
      <c r="I132" s="5">
        <v>34.270000000000003</v>
      </c>
      <c r="J132" s="5">
        <v>79.17</v>
      </c>
      <c r="K132" s="81">
        <f t="shared" si="6"/>
        <v>0.52780000000000005</v>
      </c>
      <c r="L132" s="5">
        <f t="shared" si="7"/>
        <v>44.9</v>
      </c>
      <c r="M132" s="81">
        <f t="shared" si="8"/>
        <v>0.29933333333333334</v>
      </c>
    </row>
    <row r="133" spans="1:13" ht="26.4" x14ac:dyDescent="0.25">
      <c r="A133" s="14" t="s">
        <v>7049</v>
      </c>
      <c r="B133" s="9" t="s">
        <v>2016</v>
      </c>
      <c r="C133" s="9" t="s">
        <v>1048</v>
      </c>
      <c r="D133" s="10" t="s">
        <v>2015</v>
      </c>
      <c r="E133" s="5" t="s">
        <v>3348</v>
      </c>
      <c r="F133" s="9">
        <v>154</v>
      </c>
      <c r="G133" s="9" t="s">
        <v>196</v>
      </c>
      <c r="H133" s="38">
        <v>8931030</v>
      </c>
      <c r="I133" s="5">
        <v>36.03</v>
      </c>
      <c r="J133" s="5">
        <v>75.86</v>
      </c>
      <c r="K133" s="81">
        <f t="shared" si="6"/>
        <v>0.49259740259740259</v>
      </c>
      <c r="L133" s="5">
        <f t="shared" si="7"/>
        <v>39.83</v>
      </c>
      <c r="M133" s="81">
        <f t="shared" si="8"/>
        <v>0.25863636363636361</v>
      </c>
    </row>
    <row r="134" spans="1:13" ht="26.4" x14ac:dyDescent="0.25">
      <c r="A134" s="14" t="s">
        <v>7050</v>
      </c>
      <c r="B134" s="9" t="s">
        <v>2018</v>
      </c>
      <c r="C134" s="9" t="s">
        <v>1048</v>
      </c>
      <c r="D134" s="10" t="s">
        <v>2017</v>
      </c>
      <c r="E134" s="5" t="s">
        <v>3346</v>
      </c>
      <c r="F134" s="9">
        <v>154</v>
      </c>
      <c r="G134" s="9" t="s">
        <v>201</v>
      </c>
      <c r="H134" s="38">
        <v>8880827</v>
      </c>
      <c r="I134" s="5">
        <v>34.28</v>
      </c>
      <c r="J134" s="5">
        <v>73.430000000000007</v>
      </c>
      <c r="K134" s="81">
        <f t="shared" si="6"/>
        <v>0.47681818181818186</v>
      </c>
      <c r="L134" s="5">
        <f t="shared" si="7"/>
        <v>39.150000000000006</v>
      </c>
      <c r="M134" s="81">
        <f t="shared" si="8"/>
        <v>0.25422077922077924</v>
      </c>
    </row>
    <row r="135" spans="1:13" ht="39.6" x14ac:dyDescent="0.25">
      <c r="A135" s="14" t="s">
        <v>7051</v>
      </c>
      <c r="B135" s="9" t="s">
        <v>2020</v>
      </c>
      <c r="C135" s="9" t="s">
        <v>1048</v>
      </c>
      <c r="D135" s="10" t="s">
        <v>2019</v>
      </c>
      <c r="E135" s="5" t="s">
        <v>3351</v>
      </c>
      <c r="F135" s="9">
        <v>146</v>
      </c>
      <c r="G135" s="9" t="s">
        <v>2000</v>
      </c>
      <c r="H135" s="38">
        <v>5474045</v>
      </c>
      <c r="I135" s="5">
        <v>22.75</v>
      </c>
      <c r="J135" s="5">
        <v>92.69</v>
      </c>
      <c r="K135" s="81">
        <f t="shared" si="6"/>
        <v>0.63486301369863007</v>
      </c>
      <c r="L135" s="5">
        <f t="shared" si="7"/>
        <v>69.94</v>
      </c>
      <c r="M135" s="81">
        <f t="shared" si="8"/>
        <v>0.47904109589041094</v>
      </c>
    </row>
    <row r="136" spans="1:13" ht="39.6" x14ac:dyDescent="0.25">
      <c r="A136" s="14" t="s">
        <v>7052</v>
      </c>
      <c r="B136" s="9" t="s">
        <v>2021</v>
      </c>
      <c r="C136" s="9" t="s">
        <v>1048</v>
      </c>
      <c r="D136" s="10" t="s">
        <v>921</v>
      </c>
      <c r="E136" s="5" t="s">
        <v>6589</v>
      </c>
      <c r="F136" s="9">
        <v>209</v>
      </c>
      <c r="G136" s="9" t="s">
        <v>452</v>
      </c>
      <c r="H136" s="38">
        <v>8883028</v>
      </c>
      <c r="I136" s="5">
        <v>44.75</v>
      </c>
      <c r="J136" s="5">
        <v>133.19999999999999</v>
      </c>
      <c r="K136" s="81">
        <f t="shared" si="6"/>
        <v>0.6373205741626794</v>
      </c>
      <c r="L136" s="5">
        <f t="shared" si="7"/>
        <v>88.449999999999989</v>
      </c>
      <c r="M136" s="81">
        <f t="shared" si="8"/>
        <v>0.4232057416267942</v>
      </c>
    </row>
    <row r="137" spans="1:13" ht="26.4" x14ac:dyDescent="0.25">
      <c r="A137" s="14" t="s">
        <v>7053</v>
      </c>
      <c r="B137" s="9" t="s">
        <v>2022</v>
      </c>
      <c r="C137" s="9" t="s">
        <v>1048</v>
      </c>
      <c r="D137" s="10" t="s">
        <v>99</v>
      </c>
      <c r="E137" s="5" t="s">
        <v>3352</v>
      </c>
      <c r="F137" s="9">
        <v>160</v>
      </c>
      <c r="G137" s="9" t="s">
        <v>2023</v>
      </c>
      <c r="H137" s="38">
        <v>8922447</v>
      </c>
      <c r="I137" s="5">
        <v>10.8</v>
      </c>
      <c r="J137" s="5">
        <v>39.11</v>
      </c>
      <c r="K137" s="81">
        <f t="shared" si="6"/>
        <v>0.2444375</v>
      </c>
      <c r="L137" s="5">
        <f t="shared" si="7"/>
        <v>28.31</v>
      </c>
      <c r="M137" s="81">
        <f t="shared" si="8"/>
        <v>0.1769375</v>
      </c>
    </row>
    <row r="138" spans="1:13" ht="26.4" x14ac:dyDescent="0.25">
      <c r="A138" s="14" t="s">
        <v>7054</v>
      </c>
      <c r="B138" s="9" t="s">
        <v>2024</v>
      </c>
      <c r="C138" s="9" t="s">
        <v>1048</v>
      </c>
      <c r="D138" s="10" t="s">
        <v>496</v>
      </c>
      <c r="E138" s="5" t="s">
        <v>6590</v>
      </c>
      <c r="F138" s="9">
        <v>160</v>
      </c>
      <c r="G138" s="9" t="s">
        <v>2023</v>
      </c>
      <c r="H138" s="38">
        <v>9391267</v>
      </c>
      <c r="I138" s="5">
        <v>10.8</v>
      </c>
      <c r="J138" s="5">
        <v>37.412500000000001</v>
      </c>
      <c r="K138" s="81">
        <f t="shared" si="6"/>
        <v>0.233828125</v>
      </c>
      <c r="L138" s="5">
        <f t="shared" si="7"/>
        <v>26.612500000000001</v>
      </c>
      <c r="M138" s="81">
        <f t="shared" si="8"/>
        <v>0.16632812499999999</v>
      </c>
    </row>
    <row r="139" spans="1:13" ht="26.4" x14ac:dyDescent="0.25">
      <c r="A139" s="14" t="s">
        <v>7055</v>
      </c>
      <c r="B139" s="9" t="s">
        <v>2026</v>
      </c>
      <c r="C139" s="9" t="s">
        <v>1048</v>
      </c>
      <c r="D139" s="10" t="s">
        <v>2025</v>
      </c>
      <c r="E139" s="5" t="s">
        <v>3353</v>
      </c>
      <c r="F139" s="9">
        <v>184</v>
      </c>
      <c r="G139" s="9" t="s">
        <v>200</v>
      </c>
      <c r="H139" s="38">
        <v>5474044</v>
      </c>
      <c r="I139" s="5">
        <v>32.369999999999997</v>
      </c>
      <c r="J139" s="5">
        <v>112.76</v>
      </c>
      <c r="K139" s="81">
        <f t="shared" si="6"/>
        <v>0.61282608695652174</v>
      </c>
      <c r="L139" s="5">
        <f t="shared" si="7"/>
        <v>80.390000000000015</v>
      </c>
      <c r="M139" s="81">
        <f t="shared" si="8"/>
        <v>0.43690217391304353</v>
      </c>
    </row>
    <row r="140" spans="1:13" ht="39.6" x14ac:dyDescent="0.25">
      <c r="A140" s="14" t="s">
        <v>7056</v>
      </c>
      <c r="B140" s="9" t="s">
        <v>2028</v>
      </c>
      <c r="C140" s="9" t="s">
        <v>1048</v>
      </c>
      <c r="D140" s="10" t="s">
        <v>2027</v>
      </c>
      <c r="E140" s="5" t="s">
        <v>6591</v>
      </c>
      <c r="F140" s="9">
        <v>286</v>
      </c>
      <c r="G140" s="9">
        <v>286</v>
      </c>
      <c r="H140" s="38">
        <v>5416382</v>
      </c>
      <c r="I140" s="5">
        <v>48.58</v>
      </c>
      <c r="J140" s="5">
        <v>162</v>
      </c>
      <c r="K140" s="81">
        <f t="shared" si="6"/>
        <v>0.56643356643356646</v>
      </c>
      <c r="L140" s="5">
        <f t="shared" si="7"/>
        <v>113.42</v>
      </c>
      <c r="M140" s="81">
        <f t="shared" si="8"/>
        <v>0.39657342657342659</v>
      </c>
    </row>
    <row r="141" spans="1:13" ht="39.6" x14ac:dyDescent="0.25">
      <c r="A141" s="14" t="s">
        <v>7057</v>
      </c>
      <c r="B141" s="9" t="s">
        <v>2030</v>
      </c>
      <c r="C141" s="9" t="s">
        <v>1048</v>
      </c>
      <c r="D141" s="10" t="s">
        <v>2029</v>
      </c>
      <c r="E141" s="5" t="s">
        <v>3354</v>
      </c>
      <c r="F141" s="9">
        <v>288</v>
      </c>
      <c r="G141" s="9" t="s">
        <v>2031</v>
      </c>
      <c r="H141" s="38">
        <v>0</v>
      </c>
      <c r="I141" s="5">
        <v>52.77</v>
      </c>
      <c r="J141" s="5">
        <v>161.84</v>
      </c>
      <c r="K141" s="81">
        <f t="shared" si="6"/>
        <v>0.56194444444444447</v>
      </c>
      <c r="L141" s="5">
        <f t="shared" si="7"/>
        <v>109.07</v>
      </c>
      <c r="M141" s="81">
        <f t="shared" si="8"/>
        <v>0.37871527777777775</v>
      </c>
    </row>
    <row r="142" spans="1:13" ht="26.4" x14ac:dyDescent="0.25">
      <c r="A142" s="14" t="s">
        <v>7058</v>
      </c>
      <c r="B142" s="9" t="s">
        <v>2032</v>
      </c>
      <c r="C142" s="9" t="s">
        <v>1048</v>
      </c>
      <c r="D142" s="10" t="s">
        <v>911</v>
      </c>
      <c r="E142" s="5" t="s">
        <v>3355</v>
      </c>
      <c r="F142" s="9">
        <v>53</v>
      </c>
      <c r="G142" s="9" t="s">
        <v>1974</v>
      </c>
      <c r="H142" s="38">
        <v>8860159</v>
      </c>
      <c r="I142" s="5">
        <v>11.97</v>
      </c>
      <c r="J142" s="5">
        <v>33.67</v>
      </c>
      <c r="K142" s="81">
        <f t="shared" si="6"/>
        <v>0.6352830188679246</v>
      </c>
      <c r="L142" s="5">
        <f t="shared" si="7"/>
        <v>21.700000000000003</v>
      </c>
      <c r="M142" s="81">
        <f t="shared" si="8"/>
        <v>0.40943396226415102</v>
      </c>
    </row>
    <row r="143" spans="1:13" ht="26.4" x14ac:dyDescent="0.25">
      <c r="A143" s="14" t="s">
        <v>7059</v>
      </c>
      <c r="B143" s="9" t="s">
        <v>2033</v>
      </c>
      <c r="C143" s="9" t="s">
        <v>1048</v>
      </c>
      <c r="D143" s="10" t="s">
        <v>912</v>
      </c>
      <c r="E143" s="5" t="s">
        <v>3356</v>
      </c>
      <c r="F143" s="9">
        <v>40</v>
      </c>
      <c r="G143" s="9" t="s">
        <v>2034</v>
      </c>
      <c r="H143" s="38">
        <v>8883333</v>
      </c>
      <c r="I143" s="5">
        <v>9</v>
      </c>
      <c r="J143" s="5">
        <v>33.33</v>
      </c>
      <c r="K143" s="81">
        <f t="shared" si="6"/>
        <v>0.83324999999999994</v>
      </c>
      <c r="L143" s="5">
        <f t="shared" si="7"/>
        <v>24.33</v>
      </c>
      <c r="M143" s="81">
        <f t="shared" si="8"/>
        <v>0.60824999999999996</v>
      </c>
    </row>
    <row r="144" spans="1:13" ht="26.4" x14ac:dyDescent="0.25">
      <c r="A144" s="14" t="s">
        <v>7060</v>
      </c>
      <c r="B144" s="9" t="s">
        <v>2036</v>
      </c>
      <c r="C144" s="9" t="s">
        <v>1048</v>
      </c>
      <c r="D144" s="10" t="s">
        <v>2035</v>
      </c>
      <c r="E144" s="5" t="s">
        <v>6592</v>
      </c>
      <c r="F144" s="9">
        <v>86</v>
      </c>
      <c r="G144" s="9" t="s">
        <v>2037</v>
      </c>
      <c r="H144" s="38">
        <v>5474001</v>
      </c>
      <c r="I144" s="5">
        <v>19.41</v>
      </c>
      <c r="J144" s="5">
        <v>57.42</v>
      </c>
      <c r="K144" s="81">
        <f t="shared" si="6"/>
        <v>0.66767441860465115</v>
      </c>
      <c r="L144" s="5">
        <f t="shared" si="7"/>
        <v>38.010000000000005</v>
      </c>
      <c r="M144" s="81">
        <f t="shared" si="8"/>
        <v>0.44197674418604654</v>
      </c>
    </row>
    <row r="145" spans="1:13" ht="52.8" x14ac:dyDescent="0.25">
      <c r="A145" s="14" t="s">
        <v>7061</v>
      </c>
      <c r="B145" s="9" t="s">
        <v>2039</v>
      </c>
      <c r="C145" s="9" t="s">
        <v>1048</v>
      </c>
      <c r="D145" s="10" t="s">
        <v>2038</v>
      </c>
      <c r="E145" s="5" t="s">
        <v>6593</v>
      </c>
      <c r="F145" s="9">
        <v>83</v>
      </c>
      <c r="G145" s="9" t="s">
        <v>1995</v>
      </c>
      <c r="H145" s="38">
        <v>5474046</v>
      </c>
      <c r="I145" s="5">
        <v>18.72</v>
      </c>
      <c r="J145" s="5">
        <v>50.22</v>
      </c>
      <c r="K145" s="81">
        <f t="shared" si="6"/>
        <v>0.60506024096385536</v>
      </c>
      <c r="L145" s="5">
        <f t="shared" si="7"/>
        <v>31.5</v>
      </c>
      <c r="M145" s="81">
        <f t="shared" si="8"/>
        <v>0.37951807228915663</v>
      </c>
    </row>
    <row r="146" spans="1:13" ht="39.6" x14ac:dyDescent="0.25">
      <c r="A146" s="14" t="s">
        <v>7062</v>
      </c>
      <c r="B146" s="9" t="s">
        <v>2040</v>
      </c>
      <c r="C146" s="9" t="s">
        <v>1048</v>
      </c>
      <c r="D146" s="10" t="s">
        <v>495</v>
      </c>
      <c r="E146" s="5" t="s">
        <v>6594</v>
      </c>
      <c r="F146" s="9">
        <v>54</v>
      </c>
      <c r="G146" s="9" t="s">
        <v>2041</v>
      </c>
      <c r="H146" s="38">
        <v>5474005</v>
      </c>
      <c r="I146" s="5">
        <v>10.49</v>
      </c>
      <c r="J146" s="5">
        <v>49.679999999999993</v>
      </c>
      <c r="K146" s="81">
        <f t="shared" si="6"/>
        <v>0.91999999999999982</v>
      </c>
      <c r="L146" s="5">
        <f t="shared" si="7"/>
        <v>39.189999999999991</v>
      </c>
      <c r="M146" s="81">
        <f t="shared" si="8"/>
        <v>0.72574074074074058</v>
      </c>
    </row>
    <row r="147" spans="1:13" ht="26.4" x14ac:dyDescent="0.25">
      <c r="A147" s="14" t="s">
        <v>7063</v>
      </c>
      <c r="B147" s="9" t="s">
        <v>2043</v>
      </c>
      <c r="C147" s="9" t="s">
        <v>1048</v>
      </c>
      <c r="D147" s="10" t="s">
        <v>2042</v>
      </c>
      <c r="E147" s="5" t="s">
        <v>6595</v>
      </c>
      <c r="F147" s="9">
        <v>313</v>
      </c>
      <c r="G147" s="9" t="s">
        <v>2044</v>
      </c>
      <c r="H147" s="38">
        <v>9405313</v>
      </c>
      <c r="I147" s="5">
        <v>15.45</v>
      </c>
      <c r="J147" s="5">
        <v>177.45</v>
      </c>
      <c r="K147" s="81">
        <f t="shared" si="6"/>
        <v>0.56693290734824275</v>
      </c>
      <c r="L147" s="5">
        <f t="shared" si="7"/>
        <v>162</v>
      </c>
      <c r="M147" s="81">
        <f t="shared" si="8"/>
        <v>0.51757188498402551</v>
      </c>
    </row>
    <row r="148" spans="1:13" ht="26.4" x14ac:dyDescent="0.25">
      <c r="A148" s="14" t="s">
        <v>7064</v>
      </c>
      <c r="B148" s="9" t="s">
        <v>2046</v>
      </c>
      <c r="C148" s="9" t="s">
        <v>1048</v>
      </c>
      <c r="D148" s="10" t="s">
        <v>2045</v>
      </c>
      <c r="E148" s="5" t="s">
        <v>6596</v>
      </c>
      <c r="F148" s="9">
        <v>244</v>
      </c>
      <c r="G148" s="9" t="s">
        <v>2047</v>
      </c>
      <c r="H148" s="38">
        <v>5474029</v>
      </c>
      <c r="I148" s="5">
        <v>44.09</v>
      </c>
      <c r="J148" s="5">
        <v>194.4</v>
      </c>
      <c r="K148" s="81">
        <f t="shared" si="6"/>
        <v>0.79672131147540981</v>
      </c>
      <c r="L148" s="5">
        <f t="shared" si="7"/>
        <v>150.31</v>
      </c>
      <c r="M148" s="81">
        <f t="shared" si="8"/>
        <v>0.6160245901639344</v>
      </c>
    </row>
    <row r="149" spans="1:13" ht="26.4" x14ac:dyDescent="0.25">
      <c r="A149" s="14" t="s">
        <v>7689</v>
      </c>
      <c r="B149" s="115" t="s">
        <v>7384</v>
      </c>
      <c r="C149" s="115" t="s">
        <v>3879</v>
      </c>
      <c r="D149" s="116" t="s">
        <v>7383</v>
      </c>
      <c r="E149" s="114" t="s">
        <v>7653</v>
      </c>
      <c r="F149" s="116">
        <v>80</v>
      </c>
      <c r="G149" s="115" t="s">
        <v>7436</v>
      </c>
      <c r="H149" s="116">
        <v>5474051</v>
      </c>
      <c r="I149" s="5"/>
      <c r="J149" s="5">
        <v>65.849999999999994</v>
      </c>
      <c r="K149" s="81">
        <f t="shared" ref="K149" si="9">J149/$F149</f>
        <v>0.82312499999999988</v>
      </c>
      <c r="L149" s="5">
        <f t="shared" ref="L149" si="10">J149-$I149</f>
        <v>65.849999999999994</v>
      </c>
      <c r="M149" s="81">
        <f t="shared" ref="M149" si="11">L149/$F149</f>
        <v>0.82312499999999988</v>
      </c>
    </row>
    <row r="150" spans="1:13" ht="39.6" x14ac:dyDescent="0.25">
      <c r="A150" s="14" t="s">
        <v>7065</v>
      </c>
      <c r="B150" s="9" t="s">
        <v>2050</v>
      </c>
      <c r="C150" s="9" t="s">
        <v>2048</v>
      </c>
      <c r="D150" s="10" t="s">
        <v>2049</v>
      </c>
      <c r="E150" s="5" t="s">
        <v>3357</v>
      </c>
      <c r="F150" s="9">
        <v>320</v>
      </c>
      <c r="G150" s="9" t="s">
        <v>281</v>
      </c>
      <c r="H150" s="38">
        <v>8644515</v>
      </c>
      <c r="I150" s="5">
        <v>41.6</v>
      </c>
      <c r="J150" s="5">
        <v>71.58</v>
      </c>
      <c r="K150" s="81">
        <f t="shared" si="6"/>
        <v>0.22368749999999998</v>
      </c>
      <c r="L150" s="5">
        <f t="shared" si="7"/>
        <v>29.979999999999997</v>
      </c>
      <c r="M150" s="81">
        <f t="shared" si="8"/>
        <v>9.3687499999999993E-2</v>
      </c>
    </row>
    <row r="151" spans="1:13" ht="39.6" x14ac:dyDescent="0.25">
      <c r="A151" s="14" t="s">
        <v>7066</v>
      </c>
      <c r="B151" s="9" t="s">
        <v>2052</v>
      </c>
      <c r="C151" s="9" t="s">
        <v>2048</v>
      </c>
      <c r="D151" s="10" t="s">
        <v>2051</v>
      </c>
      <c r="E151" s="5" t="s">
        <v>3358</v>
      </c>
      <c r="F151" s="9">
        <v>140</v>
      </c>
      <c r="G151" s="9" t="s">
        <v>2053</v>
      </c>
      <c r="H151" s="38">
        <v>3513664</v>
      </c>
      <c r="I151" s="5">
        <v>18.739999999999998</v>
      </c>
      <c r="J151" s="5">
        <v>76.09</v>
      </c>
      <c r="K151" s="81">
        <f t="shared" si="6"/>
        <v>0.54349999999999998</v>
      </c>
      <c r="L151" s="5">
        <f t="shared" si="7"/>
        <v>57.350000000000009</v>
      </c>
      <c r="M151" s="81">
        <f t="shared" si="8"/>
        <v>0.4096428571428572</v>
      </c>
    </row>
    <row r="152" spans="1:13" ht="39.6" x14ac:dyDescent="0.25">
      <c r="A152" s="14" t="s">
        <v>7067</v>
      </c>
      <c r="B152" s="9" t="s">
        <v>2055</v>
      </c>
      <c r="C152" s="9" t="s">
        <v>2048</v>
      </c>
      <c r="D152" s="10" t="s">
        <v>2054</v>
      </c>
      <c r="E152" s="5" t="s">
        <v>3359</v>
      </c>
      <c r="F152" s="9">
        <v>140</v>
      </c>
      <c r="G152" s="9" t="s">
        <v>2056</v>
      </c>
      <c r="H152" s="38">
        <v>3513666</v>
      </c>
      <c r="I152" s="5">
        <v>18.739999999999998</v>
      </c>
      <c r="J152" s="5">
        <v>76.09</v>
      </c>
      <c r="K152" s="81">
        <f t="shared" si="6"/>
        <v>0.54349999999999998</v>
      </c>
      <c r="L152" s="5">
        <f t="shared" si="7"/>
        <v>57.350000000000009</v>
      </c>
      <c r="M152" s="81">
        <f t="shared" si="8"/>
        <v>0.4096428571428572</v>
      </c>
    </row>
    <row r="153" spans="1:13" ht="39.6" x14ac:dyDescent="0.25">
      <c r="A153" s="14" t="s">
        <v>7068</v>
      </c>
      <c r="B153" s="9" t="s">
        <v>2058</v>
      </c>
      <c r="C153" s="9" t="s">
        <v>2048</v>
      </c>
      <c r="D153" s="10" t="s">
        <v>2057</v>
      </c>
      <c r="E153" s="5" t="s">
        <v>3360</v>
      </c>
      <c r="F153" s="9">
        <v>212</v>
      </c>
      <c r="G153" s="9" t="s">
        <v>15</v>
      </c>
      <c r="H153" s="38">
        <v>3513641</v>
      </c>
      <c r="I153" s="5">
        <v>28.36</v>
      </c>
      <c r="J153" s="5">
        <v>72.48</v>
      </c>
      <c r="K153" s="81">
        <f t="shared" si="6"/>
        <v>0.34188679245283021</v>
      </c>
      <c r="L153" s="5">
        <f t="shared" si="7"/>
        <v>44.120000000000005</v>
      </c>
      <c r="M153" s="81">
        <f t="shared" si="8"/>
        <v>0.20811320754716983</v>
      </c>
    </row>
    <row r="154" spans="1:13" ht="39.6" x14ac:dyDescent="0.25">
      <c r="A154" s="14" t="s">
        <v>7069</v>
      </c>
      <c r="B154" s="9" t="s">
        <v>2060</v>
      </c>
      <c r="C154" s="9" t="s">
        <v>2048</v>
      </c>
      <c r="D154" s="10" t="s">
        <v>2059</v>
      </c>
      <c r="E154" s="5" t="s">
        <v>3361</v>
      </c>
      <c r="F154" s="9">
        <v>212</v>
      </c>
      <c r="G154" s="9" t="s">
        <v>15</v>
      </c>
      <c r="H154" s="38">
        <v>3513642</v>
      </c>
      <c r="I154" s="5">
        <v>28.36</v>
      </c>
      <c r="J154" s="5">
        <v>72.48</v>
      </c>
      <c r="K154" s="81">
        <f t="shared" si="6"/>
        <v>0.34188679245283021</v>
      </c>
      <c r="L154" s="5">
        <f t="shared" si="7"/>
        <v>44.120000000000005</v>
      </c>
      <c r="M154" s="81">
        <f t="shared" si="8"/>
        <v>0.20811320754716983</v>
      </c>
    </row>
    <row r="155" spans="1:13" ht="26.4" x14ac:dyDescent="0.25">
      <c r="A155" s="14" t="s">
        <v>7070</v>
      </c>
      <c r="B155" s="9" t="s">
        <v>2062</v>
      </c>
      <c r="C155" s="9" t="s">
        <v>2048</v>
      </c>
      <c r="D155" s="10" t="s">
        <v>2061</v>
      </c>
      <c r="E155" s="5" t="s">
        <v>3362</v>
      </c>
      <c r="F155" s="9">
        <v>212</v>
      </c>
      <c r="G155" s="9" t="s">
        <v>15</v>
      </c>
      <c r="H155" s="38">
        <v>3513555</v>
      </c>
      <c r="I155" s="5">
        <v>30.63</v>
      </c>
      <c r="J155" s="5">
        <v>78.83</v>
      </c>
      <c r="K155" s="81">
        <f t="shared" si="6"/>
        <v>0.37183962264150944</v>
      </c>
      <c r="L155" s="5">
        <f t="shared" si="7"/>
        <v>48.2</v>
      </c>
      <c r="M155" s="81">
        <f t="shared" si="8"/>
        <v>0.22735849056603774</v>
      </c>
    </row>
    <row r="156" spans="1:13" ht="26.4" x14ac:dyDescent="0.25">
      <c r="A156" s="14" t="s">
        <v>7071</v>
      </c>
      <c r="B156" s="9" t="s">
        <v>2064</v>
      </c>
      <c r="C156" s="9" t="s">
        <v>2048</v>
      </c>
      <c r="D156" s="10" t="s">
        <v>2063</v>
      </c>
      <c r="E156" s="5" t="s">
        <v>3363</v>
      </c>
      <c r="F156" s="9">
        <v>320</v>
      </c>
      <c r="G156" s="9" t="s">
        <v>2065</v>
      </c>
      <c r="H156" s="38">
        <v>8642028</v>
      </c>
      <c r="I156" s="5">
        <v>41.6</v>
      </c>
      <c r="J156" s="5">
        <v>55.13</v>
      </c>
      <c r="K156" s="81">
        <f t="shared" si="6"/>
        <v>0.17228125</v>
      </c>
      <c r="L156" s="5">
        <f t="shared" si="7"/>
        <v>13.530000000000001</v>
      </c>
      <c r="M156" s="81">
        <f t="shared" si="8"/>
        <v>4.2281250000000006E-2</v>
      </c>
    </row>
    <row r="157" spans="1:13" ht="26.4" x14ac:dyDescent="0.25">
      <c r="A157" s="14" t="s">
        <v>7072</v>
      </c>
      <c r="B157" s="9" t="s">
        <v>2067</v>
      </c>
      <c r="C157" s="9" t="s">
        <v>2048</v>
      </c>
      <c r="D157" s="10" t="s">
        <v>2066</v>
      </c>
      <c r="E157" s="5" t="s">
        <v>3364</v>
      </c>
      <c r="F157" s="9">
        <v>320</v>
      </c>
      <c r="G157" s="9" t="s">
        <v>2068</v>
      </c>
      <c r="H157" s="38">
        <v>8666185</v>
      </c>
      <c r="I157" s="5">
        <v>33.24</v>
      </c>
      <c r="J157" s="5">
        <v>49.91</v>
      </c>
      <c r="K157" s="81">
        <f t="shared" si="6"/>
        <v>0.15596874999999999</v>
      </c>
      <c r="L157" s="5">
        <f t="shared" si="7"/>
        <v>16.669999999999995</v>
      </c>
      <c r="M157" s="81">
        <f t="shared" si="8"/>
        <v>5.209374999999998E-2</v>
      </c>
    </row>
    <row r="158" spans="1:13" ht="39.6" x14ac:dyDescent="0.25">
      <c r="A158" s="14" t="s">
        <v>7073</v>
      </c>
      <c r="B158" s="9" t="s">
        <v>2070</v>
      </c>
      <c r="C158" s="9" t="s">
        <v>2048</v>
      </c>
      <c r="D158" s="10" t="s">
        <v>2069</v>
      </c>
      <c r="E158" s="5" t="s">
        <v>3365</v>
      </c>
      <c r="F158" s="9">
        <v>320</v>
      </c>
      <c r="G158" s="9" t="s">
        <v>2065</v>
      </c>
      <c r="H158" s="38">
        <v>8736169</v>
      </c>
      <c r="I158" s="5">
        <v>32.229999999999997</v>
      </c>
      <c r="J158" s="5">
        <v>51.5</v>
      </c>
      <c r="K158" s="81">
        <f t="shared" si="6"/>
        <v>0.16093750000000001</v>
      </c>
      <c r="L158" s="5">
        <f t="shared" si="7"/>
        <v>19.270000000000003</v>
      </c>
      <c r="M158" s="81">
        <f t="shared" si="8"/>
        <v>6.0218750000000008E-2</v>
      </c>
    </row>
    <row r="159" spans="1:13" ht="26.4" x14ac:dyDescent="0.25">
      <c r="A159" s="14" t="s">
        <v>7074</v>
      </c>
      <c r="B159" s="9" t="s">
        <v>2072</v>
      </c>
      <c r="C159" s="9" t="s">
        <v>2048</v>
      </c>
      <c r="D159" s="10" t="s">
        <v>2071</v>
      </c>
      <c r="E159" s="5" t="s">
        <v>3366</v>
      </c>
      <c r="F159" s="9">
        <v>320</v>
      </c>
      <c r="G159" s="9" t="s">
        <v>2065</v>
      </c>
      <c r="H159" s="38">
        <v>8644512</v>
      </c>
      <c r="I159" s="5">
        <v>41.6</v>
      </c>
      <c r="J159" s="5">
        <v>55.82</v>
      </c>
      <c r="K159" s="81">
        <f t="shared" si="6"/>
        <v>0.1744375</v>
      </c>
      <c r="L159" s="5">
        <f t="shared" si="7"/>
        <v>14.219999999999999</v>
      </c>
      <c r="M159" s="81">
        <f t="shared" si="8"/>
        <v>4.4437499999999998E-2</v>
      </c>
    </row>
    <row r="160" spans="1:13" ht="52.8" x14ac:dyDescent="0.25">
      <c r="A160" s="14" t="s">
        <v>7075</v>
      </c>
      <c r="B160" s="9" t="s">
        <v>2074</v>
      </c>
      <c r="C160" s="9" t="s">
        <v>2048</v>
      </c>
      <c r="D160" s="10" t="s">
        <v>2073</v>
      </c>
      <c r="E160" s="5" t="s">
        <v>3367</v>
      </c>
      <c r="F160" s="9">
        <v>80</v>
      </c>
      <c r="G160" s="9" t="s">
        <v>2075</v>
      </c>
      <c r="H160" s="38">
        <v>9169624</v>
      </c>
      <c r="I160" s="5">
        <v>13.99</v>
      </c>
      <c r="J160" s="5">
        <v>64.91</v>
      </c>
      <c r="K160" s="81">
        <f t="shared" si="6"/>
        <v>0.81137499999999996</v>
      </c>
      <c r="L160" s="5">
        <f t="shared" si="7"/>
        <v>50.919999999999995</v>
      </c>
      <c r="M160" s="81">
        <f t="shared" si="8"/>
        <v>0.63649999999999995</v>
      </c>
    </row>
    <row r="161" spans="1:13" ht="39.6" x14ac:dyDescent="0.25">
      <c r="A161" s="14" t="s">
        <v>7076</v>
      </c>
      <c r="B161" s="9" t="s">
        <v>2077</v>
      </c>
      <c r="C161" s="9" t="s">
        <v>2048</v>
      </c>
      <c r="D161" s="10" t="s">
        <v>2076</v>
      </c>
      <c r="E161" s="5" t="s">
        <v>3368</v>
      </c>
      <c r="F161" s="9">
        <v>80</v>
      </c>
      <c r="G161" s="9" t="s">
        <v>397</v>
      </c>
      <c r="H161" s="38">
        <v>9169622</v>
      </c>
      <c r="I161" s="5">
        <v>13.13</v>
      </c>
      <c r="J161" s="5">
        <v>59.54</v>
      </c>
      <c r="K161" s="81">
        <f t="shared" si="6"/>
        <v>0.74424999999999997</v>
      </c>
      <c r="L161" s="5">
        <f t="shared" si="7"/>
        <v>46.41</v>
      </c>
      <c r="M161" s="81">
        <f t="shared" si="8"/>
        <v>0.580125</v>
      </c>
    </row>
    <row r="162" spans="1:13" ht="39.6" x14ac:dyDescent="0.25">
      <c r="A162" s="14" t="s">
        <v>7077</v>
      </c>
      <c r="B162" s="9" t="s">
        <v>2079</v>
      </c>
      <c r="C162" s="9" t="s">
        <v>2048</v>
      </c>
      <c r="D162" s="10" t="s">
        <v>2078</v>
      </c>
      <c r="E162" s="5" t="s">
        <v>3369</v>
      </c>
      <c r="F162" s="9">
        <v>200</v>
      </c>
      <c r="G162" s="9" t="s">
        <v>281</v>
      </c>
      <c r="H162" s="38">
        <v>8666147</v>
      </c>
      <c r="I162" s="5">
        <v>26.26</v>
      </c>
      <c r="J162" s="5">
        <v>63.94</v>
      </c>
      <c r="K162" s="81">
        <f t="shared" si="6"/>
        <v>0.31969999999999998</v>
      </c>
      <c r="L162" s="5">
        <f t="shared" si="7"/>
        <v>37.679999999999993</v>
      </c>
      <c r="M162" s="81">
        <f t="shared" si="8"/>
        <v>0.18839999999999996</v>
      </c>
    </row>
    <row r="163" spans="1:13" ht="26.4" x14ac:dyDescent="0.25">
      <c r="A163" s="14" t="s">
        <v>7078</v>
      </c>
      <c r="B163" s="9" t="s">
        <v>2081</v>
      </c>
      <c r="C163" s="9" t="s">
        <v>2048</v>
      </c>
      <c r="D163" s="10" t="s">
        <v>2080</v>
      </c>
      <c r="E163" s="5" t="s">
        <v>3370</v>
      </c>
      <c r="F163" s="9">
        <v>200</v>
      </c>
      <c r="G163" s="9" t="s">
        <v>281</v>
      </c>
      <c r="H163" s="38">
        <v>8666149</v>
      </c>
      <c r="I163" s="5">
        <v>26.26</v>
      </c>
      <c r="J163" s="5">
        <v>63.11</v>
      </c>
      <c r="K163" s="81">
        <f t="shared" si="6"/>
        <v>0.31555</v>
      </c>
      <c r="L163" s="5">
        <f t="shared" si="7"/>
        <v>36.849999999999994</v>
      </c>
      <c r="M163" s="81">
        <f t="shared" si="8"/>
        <v>0.18424999999999997</v>
      </c>
    </row>
    <row r="164" spans="1:13" ht="39.6" x14ac:dyDescent="0.25">
      <c r="A164" s="14" t="s">
        <v>7079</v>
      </c>
      <c r="B164" s="9" t="s">
        <v>2083</v>
      </c>
      <c r="C164" s="9" t="s">
        <v>2048</v>
      </c>
      <c r="D164" s="10" t="s">
        <v>2082</v>
      </c>
      <c r="E164" s="5" t="s">
        <v>3371</v>
      </c>
      <c r="F164" s="9">
        <v>384</v>
      </c>
      <c r="G164" s="9" t="s">
        <v>2084</v>
      </c>
      <c r="H164" s="38">
        <v>8645644</v>
      </c>
      <c r="I164" s="5">
        <v>25.21</v>
      </c>
      <c r="J164" s="5">
        <v>49.67</v>
      </c>
      <c r="K164" s="81">
        <f t="shared" si="6"/>
        <v>0.12934895833333335</v>
      </c>
      <c r="L164" s="5">
        <f t="shared" si="7"/>
        <v>24.46</v>
      </c>
      <c r="M164" s="81">
        <f t="shared" si="8"/>
        <v>6.3697916666666674E-2</v>
      </c>
    </row>
    <row r="165" spans="1:13" ht="26.4" x14ac:dyDescent="0.25">
      <c r="A165" s="14" t="s">
        <v>7080</v>
      </c>
      <c r="B165" s="9" t="s">
        <v>2086</v>
      </c>
      <c r="C165" s="9" t="s">
        <v>2048</v>
      </c>
      <c r="D165" s="10" t="s">
        <v>2085</v>
      </c>
      <c r="E165" s="5" t="s">
        <v>3372</v>
      </c>
      <c r="F165" s="9">
        <v>384</v>
      </c>
      <c r="G165" s="9">
        <v>0.5</v>
      </c>
      <c r="H165" s="38">
        <v>8645646</v>
      </c>
      <c r="I165" s="5">
        <v>25.21</v>
      </c>
      <c r="J165" s="5">
        <v>49.67</v>
      </c>
      <c r="K165" s="81">
        <f t="shared" si="6"/>
        <v>0.12934895833333335</v>
      </c>
      <c r="L165" s="5">
        <f t="shared" si="7"/>
        <v>24.46</v>
      </c>
      <c r="M165" s="81">
        <f t="shared" si="8"/>
        <v>6.3697916666666674E-2</v>
      </c>
    </row>
    <row r="166" spans="1:13" ht="39.6" x14ac:dyDescent="0.25">
      <c r="A166" s="14" t="s">
        <v>7081</v>
      </c>
      <c r="B166" s="9" t="s">
        <v>2088</v>
      </c>
      <c r="C166" s="9" t="s">
        <v>2048</v>
      </c>
      <c r="D166" s="10" t="s">
        <v>2087</v>
      </c>
      <c r="E166" s="5" t="s">
        <v>3373</v>
      </c>
      <c r="F166" s="9">
        <v>384</v>
      </c>
      <c r="G166" s="9" t="s">
        <v>2084</v>
      </c>
      <c r="H166" s="38">
        <v>8645642</v>
      </c>
      <c r="I166" s="5">
        <v>25.21</v>
      </c>
      <c r="J166" s="5">
        <v>51.74</v>
      </c>
      <c r="K166" s="81">
        <f t="shared" si="6"/>
        <v>0.13473958333333333</v>
      </c>
      <c r="L166" s="5">
        <f t="shared" si="7"/>
        <v>26.53</v>
      </c>
      <c r="M166" s="81">
        <f t="shared" si="8"/>
        <v>6.908854166666667E-2</v>
      </c>
    </row>
    <row r="167" spans="1:13" ht="26.4" x14ac:dyDescent="0.25">
      <c r="A167" s="14" t="s">
        <v>7082</v>
      </c>
      <c r="B167" s="9" t="s">
        <v>2090</v>
      </c>
      <c r="C167" s="9" t="s">
        <v>2048</v>
      </c>
      <c r="D167" s="10" t="s">
        <v>2089</v>
      </c>
      <c r="E167" s="5" t="s">
        <v>3374</v>
      </c>
      <c r="F167" s="9">
        <v>168</v>
      </c>
      <c r="G167" s="9" t="s">
        <v>281</v>
      </c>
      <c r="H167" s="38">
        <v>8645534</v>
      </c>
      <c r="I167" s="5">
        <v>22.06</v>
      </c>
      <c r="J167" s="5">
        <v>37.18</v>
      </c>
      <c r="K167" s="81">
        <f t="shared" si="6"/>
        <v>0.22130952380952382</v>
      </c>
      <c r="L167" s="5">
        <f t="shared" si="7"/>
        <v>15.120000000000001</v>
      </c>
      <c r="M167" s="81">
        <f t="shared" si="8"/>
        <v>9.0000000000000011E-2</v>
      </c>
    </row>
    <row r="168" spans="1:13" ht="26.4" x14ac:dyDescent="0.25">
      <c r="A168" s="14" t="s">
        <v>7083</v>
      </c>
      <c r="B168" s="9" t="s">
        <v>2092</v>
      </c>
      <c r="C168" s="9" t="s">
        <v>2048</v>
      </c>
      <c r="D168" s="10" t="s">
        <v>2091</v>
      </c>
      <c r="E168" s="5" t="s">
        <v>3375</v>
      </c>
      <c r="F168" s="9">
        <v>168</v>
      </c>
      <c r="G168" s="9" t="s">
        <v>281</v>
      </c>
      <c r="H168" s="38">
        <v>8163548</v>
      </c>
      <c r="I168" s="5">
        <v>22.06</v>
      </c>
      <c r="J168" s="5">
        <v>45.63</v>
      </c>
      <c r="K168" s="81">
        <f t="shared" si="6"/>
        <v>0.27160714285714288</v>
      </c>
      <c r="L168" s="5">
        <f t="shared" si="7"/>
        <v>23.570000000000004</v>
      </c>
      <c r="M168" s="81">
        <f t="shared" si="8"/>
        <v>0.14029761904761906</v>
      </c>
    </row>
    <row r="169" spans="1:13" ht="26.4" x14ac:dyDescent="0.25">
      <c r="A169" s="14" t="s">
        <v>7084</v>
      </c>
      <c r="B169" s="9" t="s">
        <v>2094</v>
      </c>
      <c r="C169" s="9" t="s">
        <v>2048</v>
      </c>
      <c r="D169" s="10" t="s">
        <v>2093</v>
      </c>
      <c r="E169" s="5" t="s">
        <v>3376</v>
      </c>
      <c r="F169" s="9">
        <v>168</v>
      </c>
      <c r="G169" s="9" t="s">
        <v>281</v>
      </c>
      <c r="H169" s="38">
        <v>8645536</v>
      </c>
      <c r="I169" s="5">
        <v>22.06</v>
      </c>
      <c r="J169" s="5">
        <v>37.28</v>
      </c>
      <c r="K169" s="81">
        <f t="shared" si="6"/>
        <v>0.22190476190476191</v>
      </c>
      <c r="L169" s="5">
        <f t="shared" si="7"/>
        <v>15.220000000000002</v>
      </c>
      <c r="M169" s="81">
        <f t="shared" si="8"/>
        <v>9.0595238095238104E-2</v>
      </c>
    </row>
    <row r="170" spans="1:13" ht="39.6" x14ac:dyDescent="0.25">
      <c r="A170" s="14" t="s">
        <v>7085</v>
      </c>
      <c r="B170" s="9" t="s">
        <v>2096</v>
      </c>
      <c r="C170" s="9" t="s">
        <v>2048</v>
      </c>
      <c r="D170" s="10" t="s">
        <v>2095</v>
      </c>
      <c r="E170" s="5" t="s">
        <v>3377</v>
      </c>
      <c r="F170" s="9">
        <v>168</v>
      </c>
      <c r="G170" s="9" t="s">
        <v>281</v>
      </c>
      <c r="H170" s="38">
        <v>8683222</v>
      </c>
      <c r="I170" s="5">
        <v>22.06</v>
      </c>
      <c r="J170" s="5">
        <v>45.63</v>
      </c>
      <c r="K170" s="81">
        <f t="shared" si="6"/>
        <v>0.27160714285714288</v>
      </c>
      <c r="L170" s="5">
        <f t="shared" si="7"/>
        <v>23.570000000000004</v>
      </c>
      <c r="M170" s="81">
        <f t="shared" si="8"/>
        <v>0.14029761904761906</v>
      </c>
    </row>
    <row r="171" spans="1:13" ht="26.4" x14ac:dyDescent="0.25">
      <c r="A171" s="14" t="s">
        <v>7086</v>
      </c>
      <c r="B171" s="9" t="s">
        <v>2098</v>
      </c>
      <c r="C171" s="9" t="s">
        <v>2048</v>
      </c>
      <c r="D171" s="10" t="s">
        <v>2097</v>
      </c>
      <c r="E171" s="5" t="s">
        <v>3378</v>
      </c>
      <c r="F171" s="9">
        <v>168</v>
      </c>
      <c r="G171" s="9" t="s">
        <v>281</v>
      </c>
      <c r="H171" s="38">
        <v>8645538</v>
      </c>
      <c r="I171" s="5">
        <v>22.06</v>
      </c>
      <c r="J171" s="5">
        <v>43.59</v>
      </c>
      <c r="K171" s="81">
        <f t="shared" si="6"/>
        <v>0.25946428571428576</v>
      </c>
      <c r="L171" s="5">
        <f t="shared" si="7"/>
        <v>21.530000000000005</v>
      </c>
      <c r="M171" s="81">
        <f t="shared" si="8"/>
        <v>0.12815476190476194</v>
      </c>
    </row>
    <row r="172" spans="1:13" ht="52.8" x14ac:dyDescent="0.25">
      <c r="A172" s="14" t="s">
        <v>7087</v>
      </c>
      <c r="B172" s="9" t="s">
        <v>2100</v>
      </c>
      <c r="C172" s="9" t="s">
        <v>2048</v>
      </c>
      <c r="D172" s="10" t="s">
        <v>2099</v>
      </c>
      <c r="E172" s="5" t="s">
        <v>3379</v>
      </c>
      <c r="F172" s="9">
        <v>1104</v>
      </c>
      <c r="G172" s="9" t="s">
        <v>2101</v>
      </c>
      <c r="H172" s="38">
        <v>8664630</v>
      </c>
      <c r="I172" s="5">
        <v>48.13</v>
      </c>
      <c r="J172" s="5">
        <v>80.459999999999994</v>
      </c>
      <c r="K172" s="81">
        <f t="shared" si="6"/>
        <v>7.2880434782608694E-2</v>
      </c>
      <c r="L172" s="5">
        <f t="shared" si="7"/>
        <v>32.329999999999991</v>
      </c>
      <c r="M172" s="81">
        <f t="shared" si="8"/>
        <v>2.9284420289855066E-2</v>
      </c>
    </row>
    <row r="173" spans="1:13" ht="39.6" x14ac:dyDescent="0.25">
      <c r="A173" s="14" t="s">
        <v>7088</v>
      </c>
      <c r="B173" s="9" t="s">
        <v>2103</v>
      </c>
      <c r="C173" s="9" t="s">
        <v>2048</v>
      </c>
      <c r="D173" s="10" t="s">
        <v>2102</v>
      </c>
      <c r="E173" s="5" t="s">
        <v>3380</v>
      </c>
      <c r="F173" s="9">
        <v>960</v>
      </c>
      <c r="G173" s="9" t="s">
        <v>2104</v>
      </c>
      <c r="H173" s="38">
        <v>8666179</v>
      </c>
      <c r="I173" s="5">
        <v>47.23</v>
      </c>
      <c r="J173" s="5">
        <v>71.55</v>
      </c>
      <c r="K173" s="81">
        <f t="shared" si="6"/>
        <v>7.4531249999999993E-2</v>
      </c>
      <c r="L173" s="5">
        <f t="shared" si="7"/>
        <v>24.32</v>
      </c>
      <c r="M173" s="81">
        <f t="shared" si="8"/>
        <v>2.5333333333333333E-2</v>
      </c>
    </row>
    <row r="174" spans="1:13" ht="39.6" x14ac:dyDescent="0.25">
      <c r="A174" s="14" t="s">
        <v>7089</v>
      </c>
      <c r="B174" s="9" t="s">
        <v>2106</v>
      </c>
      <c r="C174" s="9" t="s">
        <v>2048</v>
      </c>
      <c r="D174" s="10" t="s">
        <v>2105</v>
      </c>
      <c r="E174" s="5" t="s">
        <v>3381</v>
      </c>
      <c r="F174" s="9">
        <v>960</v>
      </c>
      <c r="G174" s="9" t="s">
        <v>2107</v>
      </c>
      <c r="H174" s="38">
        <v>8666167</v>
      </c>
      <c r="I174" s="5">
        <v>45.74</v>
      </c>
      <c r="J174" s="5">
        <v>68.63</v>
      </c>
      <c r="K174" s="81">
        <f t="shared" si="6"/>
        <v>7.1489583333333329E-2</v>
      </c>
      <c r="L174" s="5">
        <f t="shared" si="7"/>
        <v>22.889999999999993</v>
      </c>
      <c r="M174" s="81">
        <f t="shared" si="8"/>
        <v>2.3843749999999993E-2</v>
      </c>
    </row>
    <row r="175" spans="1:13" ht="39.6" x14ac:dyDescent="0.25">
      <c r="A175" s="14" t="s">
        <v>7090</v>
      </c>
      <c r="B175" s="9" t="s">
        <v>2109</v>
      </c>
      <c r="C175" s="9" t="s">
        <v>2048</v>
      </c>
      <c r="D175" s="10" t="s">
        <v>2108</v>
      </c>
      <c r="E175" s="5" t="s">
        <v>3382</v>
      </c>
      <c r="F175" s="9">
        <v>960</v>
      </c>
      <c r="G175" s="9" t="s">
        <v>2110</v>
      </c>
      <c r="H175" s="38">
        <v>8664626</v>
      </c>
      <c r="I175" s="5">
        <v>48.41</v>
      </c>
      <c r="J175" s="5">
        <v>69.88</v>
      </c>
      <c r="K175" s="81">
        <f t="shared" si="6"/>
        <v>7.2791666666666657E-2</v>
      </c>
      <c r="L175" s="5">
        <f t="shared" si="7"/>
        <v>21.47</v>
      </c>
      <c r="M175" s="81">
        <f t="shared" si="8"/>
        <v>2.2364583333333334E-2</v>
      </c>
    </row>
    <row r="176" spans="1:13" ht="39.6" x14ac:dyDescent="0.25">
      <c r="A176" s="14" t="s">
        <v>7091</v>
      </c>
      <c r="B176" s="9" t="s">
        <v>2112</v>
      </c>
      <c r="C176" s="9" t="s">
        <v>2048</v>
      </c>
      <c r="D176" s="10" t="s">
        <v>2111</v>
      </c>
      <c r="E176" s="5" t="s">
        <v>3383</v>
      </c>
      <c r="F176" s="9">
        <v>960</v>
      </c>
      <c r="G176" s="9" t="s">
        <v>2113</v>
      </c>
      <c r="H176" s="38">
        <v>8664628</v>
      </c>
      <c r="I176" s="5">
        <v>48.13</v>
      </c>
      <c r="J176" s="5">
        <v>77.36</v>
      </c>
      <c r="K176" s="81">
        <f t="shared" si="6"/>
        <v>8.0583333333333326E-2</v>
      </c>
      <c r="L176" s="5">
        <f t="shared" si="7"/>
        <v>29.229999999999997</v>
      </c>
      <c r="M176" s="81">
        <f t="shared" si="8"/>
        <v>3.0447916666666665E-2</v>
      </c>
    </row>
    <row r="177" spans="1:13" ht="26.4" x14ac:dyDescent="0.25">
      <c r="A177" s="14" t="s">
        <v>7092</v>
      </c>
      <c r="B177" s="9" t="s">
        <v>2115</v>
      </c>
      <c r="C177" s="9" t="s">
        <v>2048</v>
      </c>
      <c r="D177" s="10" t="s">
        <v>2114</v>
      </c>
      <c r="E177" s="5" t="s">
        <v>3384</v>
      </c>
      <c r="F177" s="9">
        <v>480</v>
      </c>
      <c r="G177" s="9" t="s">
        <v>281</v>
      </c>
      <c r="H177" s="38">
        <v>8666183</v>
      </c>
      <c r="I177" s="5">
        <v>47.86</v>
      </c>
      <c r="J177" s="5">
        <v>66.23</v>
      </c>
      <c r="K177" s="81">
        <f t="shared" si="6"/>
        <v>0.13797916666666668</v>
      </c>
      <c r="L177" s="5">
        <f t="shared" si="7"/>
        <v>18.370000000000005</v>
      </c>
      <c r="M177" s="81">
        <f t="shared" si="8"/>
        <v>3.8270833333333344E-2</v>
      </c>
    </row>
    <row r="178" spans="1:13" ht="26.4" x14ac:dyDescent="0.25">
      <c r="A178" s="14" t="s">
        <v>7093</v>
      </c>
      <c r="B178" s="9" t="s">
        <v>2117</v>
      </c>
      <c r="C178" s="9" t="s">
        <v>2048</v>
      </c>
      <c r="D178" s="10" t="s">
        <v>2116</v>
      </c>
      <c r="E178" s="5" t="s">
        <v>3385</v>
      </c>
      <c r="F178" s="9">
        <v>168</v>
      </c>
      <c r="G178" s="9" t="s">
        <v>2118</v>
      </c>
      <c r="H178" s="38">
        <v>8683140</v>
      </c>
      <c r="I178" s="5">
        <v>22.06</v>
      </c>
      <c r="J178" s="5">
        <v>35.22</v>
      </c>
      <c r="K178" s="81">
        <f t="shared" si="6"/>
        <v>0.20964285714285713</v>
      </c>
      <c r="L178" s="5">
        <f t="shared" si="7"/>
        <v>13.16</v>
      </c>
      <c r="M178" s="81">
        <f t="shared" si="8"/>
        <v>7.8333333333333338E-2</v>
      </c>
    </row>
    <row r="179" spans="1:13" ht="26.4" x14ac:dyDescent="0.25">
      <c r="A179" s="14" t="s">
        <v>7094</v>
      </c>
      <c r="B179" s="9" t="s">
        <v>2120</v>
      </c>
      <c r="C179" s="9" t="s">
        <v>2048</v>
      </c>
      <c r="D179" s="10" t="s">
        <v>2119</v>
      </c>
      <c r="E179" s="5" t="s">
        <v>3386</v>
      </c>
      <c r="F179" s="9">
        <v>168</v>
      </c>
      <c r="G179" s="9" t="s">
        <v>281</v>
      </c>
      <c r="H179" s="38">
        <v>8683142</v>
      </c>
      <c r="I179" s="5">
        <v>22.06</v>
      </c>
      <c r="J179" s="5">
        <v>37.549999999999997</v>
      </c>
      <c r="K179" s="81">
        <f t="shared" si="6"/>
        <v>0.22351190476190474</v>
      </c>
      <c r="L179" s="5">
        <f t="shared" si="7"/>
        <v>15.489999999999998</v>
      </c>
      <c r="M179" s="81">
        <f t="shared" si="8"/>
        <v>9.2202380952380938E-2</v>
      </c>
    </row>
    <row r="180" spans="1:13" ht="66" x14ac:dyDescent="0.25">
      <c r="A180" s="14" t="s">
        <v>7095</v>
      </c>
      <c r="B180" s="75" t="s">
        <v>409</v>
      </c>
      <c r="C180" s="51" t="s">
        <v>3896</v>
      </c>
      <c r="D180" s="72">
        <v>46268</v>
      </c>
      <c r="E180" s="5" t="s">
        <v>6580</v>
      </c>
      <c r="F180" s="24">
        <v>30</v>
      </c>
      <c r="G180" s="3" t="s">
        <v>5174</v>
      </c>
      <c r="H180" s="73">
        <v>8664626</v>
      </c>
      <c r="I180" s="125">
        <v>48.41</v>
      </c>
      <c r="J180" s="51">
        <v>69.88</v>
      </c>
      <c r="K180" s="81">
        <f t="shared" si="6"/>
        <v>2.329333333333333</v>
      </c>
      <c r="L180" s="5">
        <f t="shared" si="7"/>
        <v>21.47</v>
      </c>
      <c r="M180" s="81">
        <f t="shared" si="8"/>
        <v>0.71566666666666667</v>
      </c>
    </row>
    <row r="181" spans="1:13" ht="26.4" x14ac:dyDescent="0.25">
      <c r="A181" s="14" t="s">
        <v>7096</v>
      </c>
      <c r="B181" s="9" t="s">
        <v>2122</v>
      </c>
      <c r="C181" s="9" t="s">
        <v>2121</v>
      </c>
      <c r="D181" s="10" t="s">
        <v>1087</v>
      </c>
      <c r="E181" s="5" t="s">
        <v>3387</v>
      </c>
      <c r="F181" s="9">
        <v>48</v>
      </c>
      <c r="G181" s="9">
        <v>5.2</v>
      </c>
      <c r="H181" s="38">
        <v>9897980</v>
      </c>
      <c r="I181" s="5">
        <v>3.89</v>
      </c>
      <c r="J181" s="5">
        <v>38.49</v>
      </c>
      <c r="K181" s="81">
        <f t="shared" si="6"/>
        <v>0.801875</v>
      </c>
      <c r="L181" s="5">
        <f t="shared" si="7"/>
        <v>34.6</v>
      </c>
      <c r="M181" s="81">
        <f t="shared" si="8"/>
        <v>0.72083333333333333</v>
      </c>
    </row>
    <row r="182" spans="1:13" ht="52.8" x14ac:dyDescent="0.25">
      <c r="A182" s="14" t="s">
        <v>7097</v>
      </c>
      <c r="B182" s="9" t="s">
        <v>2124</v>
      </c>
      <c r="C182" s="9" t="s">
        <v>37</v>
      </c>
      <c r="D182" s="10" t="s">
        <v>2123</v>
      </c>
      <c r="E182" s="5" t="s">
        <v>3388</v>
      </c>
      <c r="F182" s="9">
        <v>175</v>
      </c>
      <c r="G182" s="9" t="s">
        <v>468</v>
      </c>
      <c r="H182" s="38">
        <v>8855095</v>
      </c>
      <c r="I182" s="5">
        <v>13.62</v>
      </c>
      <c r="J182" s="5">
        <v>68.819999999999993</v>
      </c>
      <c r="K182" s="81">
        <f t="shared" si="6"/>
        <v>0.39325714285714281</v>
      </c>
      <c r="L182" s="5">
        <f t="shared" si="7"/>
        <v>55.199999999999996</v>
      </c>
      <c r="M182" s="81">
        <f t="shared" si="8"/>
        <v>0.31542857142857139</v>
      </c>
    </row>
    <row r="183" spans="1:13" ht="26.4" x14ac:dyDescent="0.25">
      <c r="A183" s="14" t="s">
        <v>7098</v>
      </c>
      <c r="B183" s="9" t="s">
        <v>2126</v>
      </c>
      <c r="C183" s="9" t="s">
        <v>37</v>
      </c>
      <c r="D183" s="10" t="s">
        <v>2125</v>
      </c>
      <c r="E183" s="5" t="s">
        <v>3389</v>
      </c>
      <c r="F183" s="9">
        <v>175</v>
      </c>
      <c r="G183" s="9" t="s">
        <v>480</v>
      </c>
      <c r="H183" s="38">
        <v>8878925</v>
      </c>
      <c r="I183" s="5">
        <v>12.79</v>
      </c>
      <c r="J183" s="5">
        <v>70.48</v>
      </c>
      <c r="K183" s="81">
        <f t="shared" si="6"/>
        <v>0.40274285714285718</v>
      </c>
      <c r="L183" s="5">
        <f t="shared" si="7"/>
        <v>57.690000000000005</v>
      </c>
      <c r="M183" s="81">
        <f t="shared" si="8"/>
        <v>0.32965714285714287</v>
      </c>
    </row>
    <row r="184" spans="1:13" ht="26.4" x14ac:dyDescent="0.25">
      <c r="A184" s="14" t="s">
        <v>7099</v>
      </c>
      <c r="B184" s="9" t="s">
        <v>2128</v>
      </c>
      <c r="C184" s="9" t="s">
        <v>37</v>
      </c>
      <c r="D184" s="10" t="s">
        <v>2127</v>
      </c>
      <c r="E184" s="5" t="s">
        <v>3390</v>
      </c>
      <c r="F184" s="9">
        <v>120</v>
      </c>
      <c r="G184" s="9"/>
      <c r="H184" s="38">
        <v>8858091</v>
      </c>
      <c r="I184" s="5">
        <v>6.75</v>
      </c>
      <c r="J184" s="5">
        <v>21.6</v>
      </c>
      <c r="K184" s="81">
        <f t="shared" si="6"/>
        <v>0.18000000000000002</v>
      </c>
      <c r="L184" s="5">
        <f t="shared" si="7"/>
        <v>14.850000000000001</v>
      </c>
      <c r="M184" s="81">
        <f t="shared" si="8"/>
        <v>0.12375000000000001</v>
      </c>
    </row>
    <row r="185" spans="1:13" ht="39.6" x14ac:dyDescent="0.25">
      <c r="A185" s="14" t="s">
        <v>7100</v>
      </c>
      <c r="B185" s="9" t="s">
        <v>2130</v>
      </c>
      <c r="C185" s="9" t="s">
        <v>37</v>
      </c>
      <c r="D185" s="10" t="s">
        <v>2129</v>
      </c>
      <c r="E185" s="5" t="s">
        <v>3391</v>
      </c>
      <c r="F185" s="9">
        <v>144</v>
      </c>
      <c r="G185" s="9" t="s">
        <v>281</v>
      </c>
      <c r="H185" s="38">
        <v>8858027</v>
      </c>
      <c r="I185" s="5">
        <v>5.4</v>
      </c>
      <c r="J185" s="5">
        <v>17.89</v>
      </c>
      <c r="K185" s="81">
        <f t="shared" si="6"/>
        <v>0.12423611111111112</v>
      </c>
      <c r="L185" s="5">
        <f t="shared" si="7"/>
        <v>12.49</v>
      </c>
      <c r="M185" s="81">
        <f t="shared" si="8"/>
        <v>8.6736111111111111E-2</v>
      </c>
    </row>
    <row r="186" spans="1:13" ht="26.4" x14ac:dyDescent="0.25">
      <c r="A186" s="14" t="s">
        <v>7101</v>
      </c>
      <c r="B186" s="9" t="s">
        <v>2132</v>
      </c>
      <c r="C186" s="9" t="s">
        <v>37</v>
      </c>
      <c r="D186" s="10" t="s">
        <v>2131</v>
      </c>
      <c r="E186" s="5" t="s">
        <v>3392</v>
      </c>
      <c r="F186" s="9">
        <v>436</v>
      </c>
      <c r="G186" s="9" t="s">
        <v>470</v>
      </c>
      <c r="H186" s="38">
        <v>8858038</v>
      </c>
      <c r="I186" s="5">
        <v>20.11</v>
      </c>
      <c r="J186" s="5">
        <v>40.98</v>
      </c>
      <c r="K186" s="81">
        <f t="shared" si="6"/>
        <v>9.399082568807339E-2</v>
      </c>
      <c r="L186" s="5">
        <f t="shared" si="7"/>
        <v>20.869999999999997</v>
      </c>
      <c r="M186" s="81">
        <f t="shared" si="8"/>
        <v>4.7866972477064215E-2</v>
      </c>
    </row>
    <row r="187" spans="1:13" ht="26.4" x14ac:dyDescent="0.25">
      <c r="A187" s="14" t="s">
        <v>7102</v>
      </c>
      <c r="B187" s="9" t="s">
        <v>2134</v>
      </c>
      <c r="C187" s="9" t="s">
        <v>37</v>
      </c>
      <c r="D187" s="10" t="s">
        <v>2133</v>
      </c>
      <c r="E187" s="5" t="s">
        <v>3393</v>
      </c>
      <c r="F187" s="9">
        <v>360</v>
      </c>
      <c r="G187" s="9"/>
      <c r="H187" s="38">
        <v>8855094</v>
      </c>
      <c r="I187" s="5">
        <v>12.13</v>
      </c>
      <c r="J187" s="5">
        <v>43.77</v>
      </c>
      <c r="K187" s="81">
        <f t="shared" si="6"/>
        <v>0.12158333333333335</v>
      </c>
      <c r="L187" s="5">
        <f t="shared" si="7"/>
        <v>31.64</v>
      </c>
      <c r="M187" s="81">
        <f t="shared" si="8"/>
        <v>8.7888888888888891E-2</v>
      </c>
    </row>
    <row r="188" spans="1:13" ht="26.4" x14ac:dyDescent="0.25">
      <c r="A188" s="14" t="s">
        <v>7103</v>
      </c>
      <c r="B188" s="9" t="s">
        <v>2136</v>
      </c>
      <c r="C188" s="9" t="s">
        <v>37</v>
      </c>
      <c r="D188" s="10" t="s">
        <v>2135</v>
      </c>
      <c r="E188" s="5" t="s">
        <v>3394</v>
      </c>
      <c r="F188" s="9">
        <v>300</v>
      </c>
      <c r="G188" s="9" t="s">
        <v>481</v>
      </c>
      <c r="H188" s="38">
        <v>8858021</v>
      </c>
      <c r="I188" s="5">
        <v>14.05</v>
      </c>
      <c r="J188" s="5">
        <v>43.22</v>
      </c>
      <c r="K188" s="81">
        <f t="shared" si="6"/>
        <v>0.14406666666666668</v>
      </c>
      <c r="L188" s="5">
        <f t="shared" si="7"/>
        <v>29.169999999999998</v>
      </c>
      <c r="M188" s="81">
        <f t="shared" si="8"/>
        <v>9.7233333333333324E-2</v>
      </c>
    </row>
    <row r="189" spans="1:13" ht="39.6" x14ac:dyDescent="0.25">
      <c r="A189" s="14" t="s">
        <v>7104</v>
      </c>
      <c r="B189" s="9" t="s">
        <v>2138</v>
      </c>
      <c r="C189" s="9" t="s">
        <v>37</v>
      </c>
      <c r="D189" s="10" t="s">
        <v>2137</v>
      </c>
      <c r="E189" s="5" t="s">
        <v>3395</v>
      </c>
      <c r="F189" s="9">
        <v>144</v>
      </c>
      <c r="G189" s="9"/>
      <c r="H189" s="38">
        <v>8855109</v>
      </c>
      <c r="I189" s="5">
        <v>13.36</v>
      </c>
      <c r="J189" s="5">
        <v>31.45</v>
      </c>
      <c r="K189" s="81">
        <f t="shared" si="6"/>
        <v>0.21840277777777778</v>
      </c>
      <c r="L189" s="5">
        <f t="shared" si="7"/>
        <v>18.09</v>
      </c>
      <c r="M189" s="81">
        <f t="shared" si="8"/>
        <v>0.12562499999999999</v>
      </c>
    </row>
    <row r="190" spans="1:13" ht="26.4" x14ac:dyDescent="0.25">
      <c r="A190" s="14" t="s">
        <v>7105</v>
      </c>
      <c r="B190" s="9" t="s">
        <v>2140</v>
      </c>
      <c r="C190" s="9" t="s">
        <v>37</v>
      </c>
      <c r="D190" s="10" t="s">
        <v>2139</v>
      </c>
      <c r="E190" s="5" t="s">
        <v>3396</v>
      </c>
      <c r="F190" s="9">
        <v>144</v>
      </c>
      <c r="G190" s="9" t="s">
        <v>468</v>
      </c>
      <c r="H190" s="38">
        <v>8859018</v>
      </c>
      <c r="I190" s="5">
        <v>11.2</v>
      </c>
      <c r="J190" s="5">
        <v>43.45</v>
      </c>
      <c r="K190" s="81">
        <f t="shared" si="6"/>
        <v>0.30173611111111115</v>
      </c>
      <c r="L190" s="5">
        <f t="shared" si="7"/>
        <v>32.25</v>
      </c>
      <c r="M190" s="81">
        <f t="shared" si="8"/>
        <v>0.22395833333333334</v>
      </c>
    </row>
    <row r="191" spans="1:13" ht="26.4" x14ac:dyDescent="0.25">
      <c r="A191" s="14" t="s">
        <v>7106</v>
      </c>
      <c r="B191" s="9" t="s">
        <v>2142</v>
      </c>
      <c r="C191" s="9" t="s">
        <v>37</v>
      </c>
      <c r="D191" s="10" t="s">
        <v>2141</v>
      </c>
      <c r="E191" s="5" t="s">
        <v>3397</v>
      </c>
      <c r="F191" s="9">
        <v>100</v>
      </c>
      <c r="G191" s="9" t="s">
        <v>254</v>
      </c>
      <c r="H191" s="38">
        <v>8855099</v>
      </c>
      <c r="I191" s="5">
        <v>7.72</v>
      </c>
      <c r="J191" s="5">
        <v>60.1</v>
      </c>
      <c r="K191" s="81">
        <f t="shared" si="6"/>
        <v>0.60099999999999998</v>
      </c>
      <c r="L191" s="5">
        <f t="shared" si="7"/>
        <v>52.38</v>
      </c>
      <c r="M191" s="81">
        <f t="shared" si="8"/>
        <v>0.52380000000000004</v>
      </c>
    </row>
    <row r="192" spans="1:13" ht="26.4" x14ac:dyDescent="0.25">
      <c r="A192" s="14" t="s">
        <v>7107</v>
      </c>
      <c r="B192" s="9" t="s">
        <v>2144</v>
      </c>
      <c r="C192" s="9" t="s">
        <v>37</v>
      </c>
      <c r="D192" s="10" t="s">
        <v>2143</v>
      </c>
      <c r="E192" s="5" t="s">
        <v>3398</v>
      </c>
      <c r="F192" s="9">
        <v>100</v>
      </c>
      <c r="G192" s="9" t="s">
        <v>482</v>
      </c>
      <c r="H192" s="38">
        <v>8858022</v>
      </c>
      <c r="I192" s="5">
        <v>4.7300000000000004</v>
      </c>
      <c r="J192" s="5">
        <v>35.49</v>
      </c>
      <c r="K192" s="81">
        <f t="shared" si="6"/>
        <v>0.35489999999999999</v>
      </c>
      <c r="L192" s="5">
        <f t="shared" si="7"/>
        <v>30.76</v>
      </c>
      <c r="M192" s="81">
        <f t="shared" si="8"/>
        <v>0.30760000000000004</v>
      </c>
    </row>
    <row r="193" spans="1:13" ht="39.6" x14ac:dyDescent="0.25">
      <c r="A193" s="14" t="s">
        <v>7108</v>
      </c>
      <c r="B193" s="9" t="s">
        <v>2146</v>
      </c>
      <c r="C193" s="9" t="s">
        <v>37</v>
      </c>
      <c r="D193" s="10" t="s">
        <v>2145</v>
      </c>
      <c r="E193" s="5" t="s">
        <v>3399</v>
      </c>
      <c r="F193" s="9">
        <v>100</v>
      </c>
      <c r="G193" s="9" t="s">
        <v>2147</v>
      </c>
      <c r="H193" s="38">
        <v>8855102</v>
      </c>
      <c r="I193" s="5">
        <v>5.12</v>
      </c>
      <c r="J193" s="5">
        <v>34.21</v>
      </c>
      <c r="K193" s="81">
        <f t="shared" si="6"/>
        <v>0.34210000000000002</v>
      </c>
      <c r="L193" s="5">
        <f t="shared" si="7"/>
        <v>29.09</v>
      </c>
      <c r="M193" s="81">
        <f t="shared" si="8"/>
        <v>0.29089999999999999</v>
      </c>
    </row>
    <row r="194" spans="1:13" ht="52.8" x14ac:dyDescent="0.25">
      <c r="A194" s="14" t="s">
        <v>7109</v>
      </c>
      <c r="B194" s="9" t="s">
        <v>2149</v>
      </c>
      <c r="C194" s="9" t="s">
        <v>37</v>
      </c>
      <c r="D194" s="10" t="s">
        <v>2148</v>
      </c>
      <c r="E194" s="5" t="s">
        <v>3400</v>
      </c>
      <c r="F194" s="9">
        <v>144</v>
      </c>
      <c r="G194" s="9" t="s">
        <v>453</v>
      </c>
      <c r="H194" s="38">
        <v>8855096</v>
      </c>
      <c r="I194" s="5">
        <v>7.72</v>
      </c>
      <c r="J194" s="5">
        <v>69.09</v>
      </c>
      <c r="K194" s="81">
        <f t="shared" si="6"/>
        <v>0.47979166666666667</v>
      </c>
      <c r="L194" s="5">
        <f t="shared" si="7"/>
        <v>61.370000000000005</v>
      </c>
      <c r="M194" s="81">
        <f t="shared" si="8"/>
        <v>0.42618055555555556</v>
      </c>
    </row>
    <row r="195" spans="1:13" ht="39.6" x14ac:dyDescent="0.25">
      <c r="A195" s="14" t="s">
        <v>7110</v>
      </c>
      <c r="B195" s="9" t="s">
        <v>2151</v>
      </c>
      <c r="C195" s="9" t="s">
        <v>37</v>
      </c>
      <c r="D195" s="10" t="s">
        <v>2150</v>
      </c>
      <c r="E195" s="5" t="s">
        <v>3397</v>
      </c>
      <c r="F195" s="9">
        <v>144</v>
      </c>
      <c r="G195" s="9" t="s">
        <v>453</v>
      </c>
      <c r="H195" s="38">
        <v>8855099</v>
      </c>
      <c r="I195" s="5">
        <v>7.72</v>
      </c>
      <c r="J195" s="5">
        <v>60.1</v>
      </c>
      <c r="K195" s="81">
        <f t="shared" ref="K195:K259" si="12">J195/$F195</f>
        <v>0.41736111111111113</v>
      </c>
      <c r="L195" s="5">
        <f t="shared" ref="L195:L259" si="13">J195-$I195</f>
        <v>52.38</v>
      </c>
      <c r="M195" s="81">
        <f t="shared" ref="M195:M258" si="14">L195/$F195</f>
        <v>0.36375000000000002</v>
      </c>
    </row>
    <row r="196" spans="1:13" ht="52.8" x14ac:dyDescent="0.25">
      <c r="A196" s="14" t="s">
        <v>7111</v>
      </c>
      <c r="B196" s="9" t="s">
        <v>2153</v>
      </c>
      <c r="C196" s="9" t="s">
        <v>37</v>
      </c>
      <c r="D196" s="10" t="s">
        <v>2152</v>
      </c>
      <c r="E196" s="5" t="s">
        <v>3401</v>
      </c>
      <c r="F196" s="9">
        <v>85</v>
      </c>
      <c r="G196" s="9" t="s">
        <v>930</v>
      </c>
      <c r="H196" s="38">
        <v>8855097</v>
      </c>
      <c r="I196" s="5">
        <v>4.3899999999999997</v>
      </c>
      <c r="J196" s="5">
        <v>41.77</v>
      </c>
      <c r="K196" s="81">
        <f t="shared" si="12"/>
        <v>0.49141176470588238</v>
      </c>
      <c r="L196" s="5">
        <f t="shared" si="13"/>
        <v>37.380000000000003</v>
      </c>
      <c r="M196" s="81">
        <f t="shared" si="14"/>
        <v>0.43976470588235295</v>
      </c>
    </row>
    <row r="197" spans="1:13" ht="52.8" x14ac:dyDescent="0.25">
      <c r="A197" s="14" t="s">
        <v>7112</v>
      </c>
      <c r="B197" s="9" t="s">
        <v>2155</v>
      </c>
      <c r="C197" s="9" t="s">
        <v>37</v>
      </c>
      <c r="D197" s="10" t="s">
        <v>2154</v>
      </c>
      <c r="E197" s="5" t="s">
        <v>3402</v>
      </c>
      <c r="F197" s="9">
        <v>85</v>
      </c>
      <c r="G197" s="9" t="s">
        <v>930</v>
      </c>
      <c r="H197" s="38">
        <v>8855098</v>
      </c>
      <c r="I197" s="5">
        <v>4.3899999999999997</v>
      </c>
      <c r="J197" s="5">
        <v>38.69</v>
      </c>
      <c r="K197" s="81">
        <f t="shared" si="12"/>
        <v>0.45517647058823529</v>
      </c>
      <c r="L197" s="5">
        <f t="shared" si="13"/>
        <v>34.299999999999997</v>
      </c>
      <c r="M197" s="81">
        <f t="shared" si="14"/>
        <v>0.40352941176470586</v>
      </c>
    </row>
    <row r="198" spans="1:13" ht="26.4" x14ac:dyDescent="0.25">
      <c r="A198" s="14" t="s">
        <v>7113</v>
      </c>
      <c r="B198" s="9" t="s">
        <v>2157</v>
      </c>
      <c r="C198" s="9" t="s">
        <v>37</v>
      </c>
      <c r="D198" s="10" t="s">
        <v>2156</v>
      </c>
      <c r="E198" s="5" t="s">
        <v>3403</v>
      </c>
      <c r="F198" s="9">
        <v>16</v>
      </c>
      <c r="G198" s="9"/>
      <c r="H198" s="38">
        <v>8855101</v>
      </c>
      <c r="I198" s="5">
        <v>2.82</v>
      </c>
      <c r="J198" s="5">
        <v>8.66</v>
      </c>
      <c r="K198" s="81">
        <f t="shared" si="12"/>
        <v>0.54125000000000001</v>
      </c>
      <c r="L198" s="5">
        <f t="shared" si="13"/>
        <v>5.84</v>
      </c>
      <c r="M198" s="81">
        <f t="shared" si="14"/>
        <v>0.36499999999999999</v>
      </c>
    </row>
    <row r="199" spans="1:13" ht="26.4" x14ac:dyDescent="0.25">
      <c r="A199" s="14" t="s">
        <v>7114</v>
      </c>
      <c r="B199" s="9" t="s">
        <v>2159</v>
      </c>
      <c r="C199" s="9" t="s">
        <v>2158</v>
      </c>
      <c r="D199" s="10" t="s">
        <v>891</v>
      </c>
      <c r="E199" s="5" t="s">
        <v>3404</v>
      </c>
      <c r="F199" s="9">
        <v>64</v>
      </c>
      <c r="G199" s="9" t="s">
        <v>2160</v>
      </c>
      <c r="H199" s="38">
        <v>8902169</v>
      </c>
      <c r="I199" s="5">
        <v>15.99</v>
      </c>
      <c r="J199" s="5">
        <v>54.91</v>
      </c>
      <c r="K199" s="81">
        <f t="shared" si="12"/>
        <v>0.85796874999999995</v>
      </c>
      <c r="L199" s="5">
        <f t="shared" si="13"/>
        <v>38.919999999999995</v>
      </c>
      <c r="M199" s="81">
        <f t="shared" si="14"/>
        <v>0.60812499999999992</v>
      </c>
    </row>
    <row r="200" spans="1:13" ht="26.4" x14ac:dyDescent="0.25">
      <c r="A200" s="14" t="s">
        <v>7115</v>
      </c>
      <c r="B200" s="9" t="s">
        <v>2162</v>
      </c>
      <c r="C200" s="9" t="s">
        <v>2158</v>
      </c>
      <c r="D200" s="10" t="s">
        <v>2161</v>
      </c>
      <c r="E200" s="5" t="s">
        <v>3405</v>
      </c>
      <c r="F200" s="9">
        <v>64</v>
      </c>
      <c r="G200" s="9">
        <v>4.5999999999999996</v>
      </c>
      <c r="H200" s="38">
        <v>9408002</v>
      </c>
      <c r="I200" s="5">
        <v>11.99</v>
      </c>
      <c r="J200" s="5">
        <v>60.92</v>
      </c>
      <c r="K200" s="81">
        <f t="shared" si="12"/>
        <v>0.95187500000000003</v>
      </c>
      <c r="L200" s="5">
        <f t="shared" si="13"/>
        <v>48.93</v>
      </c>
      <c r="M200" s="81">
        <f t="shared" si="14"/>
        <v>0.76453125</v>
      </c>
    </row>
    <row r="201" spans="1:13" ht="26.4" x14ac:dyDescent="0.25">
      <c r="A201" s="14" t="s">
        <v>7116</v>
      </c>
      <c r="B201" s="9" t="s">
        <v>2163</v>
      </c>
      <c r="C201" s="9" t="s">
        <v>2158</v>
      </c>
      <c r="D201" s="10" t="s">
        <v>491</v>
      </c>
      <c r="E201" s="5" t="s">
        <v>3406</v>
      </c>
      <c r="F201" s="9">
        <v>64</v>
      </c>
      <c r="G201" s="9">
        <v>5.75</v>
      </c>
      <c r="H201" s="38">
        <v>8902179</v>
      </c>
      <c r="I201" s="5">
        <v>9.99</v>
      </c>
      <c r="J201" s="5">
        <v>59</v>
      </c>
      <c r="K201" s="81">
        <f t="shared" si="12"/>
        <v>0.921875</v>
      </c>
      <c r="L201" s="5">
        <f t="shared" si="13"/>
        <v>49.01</v>
      </c>
      <c r="M201" s="81">
        <f t="shared" si="14"/>
        <v>0.76578124999999997</v>
      </c>
    </row>
    <row r="202" spans="1:13" ht="26.4" x14ac:dyDescent="0.25">
      <c r="A202" s="14" t="s">
        <v>7117</v>
      </c>
      <c r="B202" s="9" t="s">
        <v>2165</v>
      </c>
      <c r="C202" s="9" t="s">
        <v>2158</v>
      </c>
      <c r="D202" s="10" t="s">
        <v>2164</v>
      </c>
      <c r="E202" s="5" t="s">
        <v>3407</v>
      </c>
      <c r="F202" s="9">
        <v>40</v>
      </c>
      <c r="G202" s="9">
        <v>5.35</v>
      </c>
      <c r="H202" s="38">
        <v>8902182</v>
      </c>
      <c r="I202" s="5">
        <v>9.99</v>
      </c>
      <c r="J202" s="5">
        <v>42.53</v>
      </c>
      <c r="K202" s="81">
        <f t="shared" si="12"/>
        <v>1.06325</v>
      </c>
      <c r="L202" s="5">
        <f t="shared" si="13"/>
        <v>32.54</v>
      </c>
      <c r="M202" s="81">
        <f t="shared" si="14"/>
        <v>0.8135</v>
      </c>
    </row>
    <row r="203" spans="1:13" ht="39.6" x14ac:dyDescent="0.25">
      <c r="A203" s="14" t="s">
        <v>7118</v>
      </c>
      <c r="B203" s="9" t="s">
        <v>2167</v>
      </c>
      <c r="C203" s="9" t="s">
        <v>2158</v>
      </c>
      <c r="D203" s="10" t="s">
        <v>2166</v>
      </c>
      <c r="E203" s="5" t="s">
        <v>3408</v>
      </c>
      <c r="F203" s="9">
        <v>40</v>
      </c>
      <c r="G203" s="9">
        <v>5.4</v>
      </c>
      <c r="H203" s="38">
        <v>9406836</v>
      </c>
      <c r="I203" s="5">
        <v>7.99</v>
      </c>
      <c r="J203" s="5">
        <v>42.53</v>
      </c>
      <c r="K203" s="81">
        <f t="shared" si="12"/>
        <v>1.06325</v>
      </c>
      <c r="L203" s="5">
        <f t="shared" si="13"/>
        <v>34.54</v>
      </c>
      <c r="M203" s="81">
        <f t="shared" si="14"/>
        <v>0.86349999999999993</v>
      </c>
    </row>
    <row r="204" spans="1:13" ht="26.4" x14ac:dyDescent="0.25">
      <c r="A204" s="14" t="s">
        <v>7119</v>
      </c>
      <c r="B204" s="9" t="s">
        <v>2169</v>
      </c>
      <c r="C204" s="9" t="s">
        <v>2158</v>
      </c>
      <c r="D204" s="10" t="s">
        <v>2168</v>
      </c>
      <c r="E204" s="5" t="s">
        <v>3409</v>
      </c>
      <c r="F204" s="9">
        <v>60</v>
      </c>
      <c r="G204" s="9">
        <v>5.35</v>
      </c>
      <c r="H204" s="38">
        <v>8907033</v>
      </c>
      <c r="I204" s="5">
        <v>14.99</v>
      </c>
      <c r="J204" s="5">
        <v>49.84</v>
      </c>
      <c r="K204" s="81">
        <f t="shared" si="12"/>
        <v>0.83066666666666678</v>
      </c>
      <c r="L204" s="5">
        <f t="shared" si="13"/>
        <v>34.85</v>
      </c>
      <c r="M204" s="81">
        <f t="shared" si="14"/>
        <v>0.58083333333333331</v>
      </c>
    </row>
    <row r="205" spans="1:13" ht="26.4" x14ac:dyDescent="0.25">
      <c r="A205" s="14" t="s">
        <v>7120</v>
      </c>
      <c r="B205" s="9" t="s">
        <v>2167</v>
      </c>
      <c r="C205" s="9" t="s">
        <v>2158</v>
      </c>
      <c r="D205" s="10" t="s">
        <v>2170</v>
      </c>
      <c r="E205" s="5" t="s">
        <v>3410</v>
      </c>
      <c r="F205" s="9">
        <v>60</v>
      </c>
      <c r="G205" s="9">
        <v>5.4</v>
      </c>
      <c r="H205" s="38">
        <v>9406267</v>
      </c>
      <c r="I205" s="5">
        <v>11.99</v>
      </c>
      <c r="J205" s="5">
        <v>52.3</v>
      </c>
      <c r="K205" s="81">
        <f t="shared" si="12"/>
        <v>0.87166666666666659</v>
      </c>
      <c r="L205" s="5">
        <f t="shared" si="13"/>
        <v>40.309999999999995</v>
      </c>
      <c r="M205" s="81">
        <f t="shared" si="14"/>
        <v>0.67183333333333328</v>
      </c>
    </row>
    <row r="206" spans="1:13" ht="26.4" x14ac:dyDescent="0.25">
      <c r="A206" s="14" t="s">
        <v>7121</v>
      </c>
      <c r="B206" s="9" t="s">
        <v>2172</v>
      </c>
      <c r="C206" s="9" t="s">
        <v>2158</v>
      </c>
      <c r="D206" s="10" t="s">
        <v>2171</v>
      </c>
      <c r="E206" s="5" t="s">
        <v>3411</v>
      </c>
      <c r="F206" s="9">
        <v>60</v>
      </c>
      <c r="G206" s="9" t="s">
        <v>2173</v>
      </c>
      <c r="H206" s="38">
        <v>8902109</v>
      </c>
      <c r="I206" s="5">
        <v>14.99</v>
      </c>
      <c r="J206" s="5">
        <v>50.29</v>
      </c>
      <c r="K206" s="81">
        <f t="shared" si="12"/>
        <v>0.83816666666666662</v>
      </c>
      <c r="L206" s="5">
        <f t="shared" si="13"/>
        <v>35.299999999999997</v>
      </c>
      <c r="M206" s="81">
        <f t="shared" si="14"/>
        <v>0.58833333333333326</v>
      </c>
    </row>
    <row r="207" spans="1:13" ht="26.4" x14ac:dyDescent="0.25">
      <c r="A207" s="14" t="s">
        <v>7122</v>
      </c>
      <c r="B207" s="9" t="s">
        <v>2174</v>
      </c>
      <c r="C207" s="9" t="s">
        <v>2158</v>
      </c>
      <c r="D207" s="10" t="s">
        <v>498</v>
      </c>
      <c r="E207" s="5" t="s">
        <v>3412</v>
      </c>
      <c r="F207" s="9">
        <v>60</v>
      </c>
      <c r="G207" s="9" t="s">
        <v>2175</v>
      </c>
      <c r="H207" s="38">
        <v>8902100</v>
      </c>
      <c r="I207" s="5">
        <v>14.99</v>
      </c>
      <c r="J207" s="5">
        <v>52.59</v>
      </c>
      <c r="K207" s="81">
        <f t="shared" si="12"/>
        <v>0.87650000000000006</v>
      </c>
      <c r="L207" s="5">
        <f t="shared" si="13"/>
        <v>37.6</v>
      </c>
      <c r="M207" s="81">
        <f t="shared" si="14"/>
        <v>0.62666666666666671</v>
      </c>
    </row>
    <row r="208" spans="1:13" ht="26.4" x14ac:dyDescent="0.25">
      <c r="A208" s="14" t="s">
        <v>7123</v>
      </c>
      <c r="B208" s="9" t="s">
        <v>2176</v>
      </c>
      <c r="C208" s="9" t="s">
        <v>2158</v>
      </c>
      <c r="D208" s="10" t="s">
        <v>497</v>
      </c>
      <c r="E208" s="5" t="s">
        <v>3413</v>
      </c>
      <c r="F208" s="9">
        <v>60</v>
      </c>
      <c r="G208" s="9">
        <v>5.5</v>
      </c>
      <c r="H208" s="38">
        <v>8902370</v>
      </c>
      <c r="I208" s="5">
        <v>10.87</v>
      </c>
      <c r="J208" s="5">
        <v>50.4</v>
      </c>
      <c r="K208" s="81">
        <f t="shared" si="12"/>
        <v>0.84</v>
      </c>
      <c r="L208" s="5">
        <f t="shared" si="13"/>
        <v>39.53</v>
      </c>
      <c r="M208" s="81">
        <f t="shared" si="14"/>
        <v>0.65883333333333338</v>
      </c>
    </row>
    <row r="209" spans="1:13" ht="39.6" x14ac:dyDescent="0.25">
      <c r="A209" s="14" t="s">
        <v>7124</v>
      </c>
      <c r="B209" s="9" t="s">
        <v>2178</v>
      </c>
      <c r="C209" s="9" t="s">
        <v>2158</v>
      </c>
      <c r="D209" s="10" t="s">
        <v>2177</v>
      </c>
      <c r="E209" s="5" t="s">
        <v>3414</v>
      </c>
      <c r="F209" s="9">
        <v>70</v>
      </c>
      <c r="G209" s="9">
        <v>4.95</v>
      </c>
      <c r="H209" s="38">
        <v>8902181</v>
      </c>
      <c r="I209" s="5">
        <v>13.11</v>
      </c>
      <c r="J209" s="5">
        <v>52.59</v>
      </c>
      <c r="K209" s="81">
        <f t="shared" si="12"/>
        <v>0.75128571428571433</v>
      </c>
      <c r="L209" s="5">
        <f t="shared" si="13"/>
        <v>39.480000000000004</v>
      </c>
      <c r="M209" s="81">
        <f t="shared" si="14"/>
        <v>0.56400000000000006</v>
      </c>
    </row>
    <row r="210" spans="1:13" ht="26.4" x14ac:dyDescent="0.25">
      <c r="A210" s="14" t="s">
        <v>7125</v>
      </c>
      <c r="B210" s="9" t="s">
        <v>2179</v>
      </c>
      <c r="C210" s="9" t="s">
        <v>2158</v>
      </c>
      <c r="D210" s="10" t="s">
        <v>499</v>
      </c>
      <c r="E210" s="5" t="s">
        <v>3415</v>
      </c>
      <c r="F210" s="9">
        <v>48</v>
      </c>
      <c r="G210" s="9">
        <v>9.9499999999999993</v>
      </c>
      <c r="H210" s="38">
        <v>8902112</v>
      </c>
      <c r="I210" s="5">
        <v>11.99</v>
      </c>
      <c r="J210" s="5">
        <v>69.069999999999993</v>
      </c>
      <c r="K210" s="81">
        <f t="shared" si="12"/>
        <v>1.4389583333333331</v>
      </c>
      <c r="L210" s="5">
        <f t="shared" si="13"/>
        <v>57.079999999999991</v>
      </c>
      <c r="M210" s="81">
        <f t="shared" si="14"/>
        <v>1.1891666666666665</v>
      </c>
    </row>
    <row r="211" spans="1:13" ht="26.4" x14ac:dyDescent="0.25">
      <c r="A211" s="14" t="s">
        <v>7126</v>
      </c>
      <c r="B211" s="9" t="s">
        <v>2181</v>
      </c>
      <c r="C211" s="9" t="s">
        <v>2158</v>
      </c>
      <c r="D211" s="10" t="s">
        <v>2180</v>
      </c>
      <c r="E211" s="5" t="s">
        <v>3416</v>
      </c>
      <c r="F211" s="9">
        <v>48</v>
      </c>
      <c r="G211" s="9">
        <v>9.5500000000000007</v>
      </c>
      <c r="H211" s="38">
        <v>8902184</v>
      </c>
      <c r="I211" s="5">
        <v>7.65</v>
      </c>
      <c r="J211" s="5">
        <v>69.069999999999993</v>
      </c>
      <c r="K211" s="81">
        <f t="shared" si="12"/>
        <v>1.4389583333333331</v>
      </c>
      <c r="L211" s="5">
        <f t="shared" si="13"/>
        <v>61.419999999999995</v>
      </c>
      <c r="M211" s="81">
        <f t="shared" si="14"/>
        <v>1.2795833333333333</v>
      </c>
    </row>
    <row r="212" spans="1:13" ht="39.6" x14ac:dyDescent="0.25">
      <c r="A212" s="14" t="s">
        <v>7127</v>
      </c>
      <c r="B212" s="9" t="s">
        <v>2183</v>
      </c>
      <c r="C212" s="9" t="s">
        <v>2158</v>
      </c>
      <c r="D212" s="10" t="s">
        <v>2182</v>
      </c>
      <c r="E212" s="5" t="s">
        <v>3417</v>
      </c>
      <c r="F212" s="9">
        <v>80</v>
      </c>
      <c r="G212" s="9" t="s">
        <v>2184</v>
      </c>
      <c r="H212" s="38">
        <v>8902171</v>
      </c>
      <c r="I212" s="5">
        <v>7.49</v>
      </c>
      <c r="J212" s="5">
        <v>31.87</v>
      </c>
      <c r="K212" s="81">
        <f t="shared" si="12"/>
        <v>0.39837500000000003</v>
      </c>
      <c r="L212" s="5">
        <f t="shared" si="13"/>
        <v>24.380000000000003</v>
      </c>
      <c r="M212" s="81">
        <f t="shared" si="14"/>
        <v>0.30475000000000002</v>
      </c>
    </row>
    <row r="213" spans="1:13" ht="39.6" x14ac:dyDescent="0.25">
      <c r="A213" s="14" t="s">
        <v>7128</v>
      </c>
      <c r="B213" s="9" t="s">
        <v>2186</v>
      </c>
      <c r="C213" s="9" t="s">
        <v>2158</v>
      </c>
      <c r="D213" s="10" t="s">
        <v>2185</v>
      </c>
      <c r="E213" s="5" t="s">
        <v>3418</v>
      </c>
      <c r="F213" s="9">
        <v>80</v>
      </c>
      <c r="G213" s="9">
        <v>3.25</v>
      </c>
      <c r="H213" s="38">
        <v>8902114</v>
      </c>
      <c r="I213" s="5">
        <v>3.7</v>
      </c>
      <c r="J213" s="5">
        <v>30.47</v>
      </c>
      <c r="K213" s="81">
        <f t="shared" si="12"/>
        <v>0.38087499999999996</v>
      </c>
      <c r="L213" s="5">
        <f t="shared" si="13"/>
        <v>26.77</v>
      </c>
      <c r="M213" s="81">
        <f t="shared" si="14"/>
        <v>0.33462500000000001</v>
      </c>
    </row>
    <row r="214" spans="1:13" ht="26.4" x14ac:dyDescent="0.25">
      <c r="A214" s="14" t="s">
        <v>7129</v>
      </c>
      <c r="B214" s="9" t="s">
        <v>2188</v>
      </c>
      <c r="C214" s="9" t="s">
        <v>2158</v>
      </c>
      <c r="D214" s="10" t="s">
        <v>2187</v>
      </c>
      <c r="E214" s="5" t="s">
        <v>3419</v>
      </c>
      <c r="F214" s="9">
        <v>96</v>
      </c>
      <c r="G214" s="9">
        <v>3.05</v>
      </c>
      <c r="H214" s="38">
        <v>8902183</v>
      </c>
      <c r="I214" s="5">
        <v>11.99</v>
      </c>
      <c r="J214" s="5">
        <v>52.01</v>
      </c>
      <c r="K214" s="81">
        <f t="shared" si="12"/>
        <v>0.54177083333333331</v>
      </c>
      <c r="L214" s="5">
        <f t="shared" si="13"/>
        <v>40.019999999999996</v>
      </c>
      <c r="M214" s="81">
        <f t="shared" si="14"/>
        <v>0.41687499999999994</v>
      </c>
    </row>
    <row r="215" spans="1:13" ht="39.6" x14ac:dyDescent="0.25">
      <c r="A215" s="14" t="s">
        <v>7130</v>
      </c>
      <c r="B215" s="9" t="s">
        <v>2190</v>
      </c>
      <c r="C215" s="9" t="s">
        <v>2158</v>
      </c>
      <c r="D215" s="10" t="s">
        <v>2189</v>
      </c>
      <c r="E215" s="5" t="s">
        <v>3420</v>
      </c>
      <c r="F215" s="9">
        <v>96</v>
      </c>
      <c r="G215" s="9" t="s">
        <v>2191</v>
      </c>
      <c r="H215" s="38">
        <v>8902103</v>
      </c>
      <c r="I215" s="5">
        <v>8.39</v>
      </c>
      <c r="J215" s="5">
        <v>50.06</v>
      </c>
      <c r="K215" s="81">
        <f t="shared" si="12"/>
        <v>0.52145833333333336</v>
      </c>
      <c r="L215" s="5">
        <f t="shared" si="13"/>
        <v>41.67</v>
      </c>
      <c r="M215" s="81">
        <f t="shared" si="14"/>
        <v>0.43406250000000002</v>
      </c>
    </row>
    <row r="216" spans="1:13" ht="39.6" x14ac:dyDescent="0.25">
      <c r="A216" s="14" t="s">
        <v>7131</v>
      </c>
      <c r="B216" s="9" t="s">
        <v>2193</v>
      </c>
      <c r="C216" s="9" t="s">
        <v>2158</v>
      </c>
      <c r="D216" s="10" t="s">
        <v>2192</v>
      </c>
      <c r="E216" s="5" t="s">
        <v>3421</v>
      </c>
      <c r="F216" s="9">
        <v>96</v>
      </c>
      <c r="G216" s="9">
        <v>3.36</v>
      </c>
      <c r="H216" s="38">
        <v>8902185</v>
      </c>
      <c r="I216" s="5">
        <v>8.39</v>
      </c>
      <c r="J216" s="5">
        <v>52.01</v>
      </c>
      <c r="K216" s="81">
        <f t="shared" si="12"/>
        <v>0.54177083333333331</v>
      </c>
      <c r="L216" s="5">
        <f t="shared" si="13"/>
        <v>43.62</v>
      </c>
      <c r="M216" s="81">
        <f t="shared" si="14"/>
        <v>0.45437499999999997</v>
      </c>
    </row>
    <row r="217" spans="1:13" ht="26.4" x14ac:dyDescent="0.25">
      <c r="A217" s="14" t="s">
        <v>7132</v>
      </c>
      <c r="B217" s="9" t="s">
        <v>2195</v>
      </c>
      <c r="C217" s="9" t="s">
        <v>2158</v>
      </c>
      <c r="D217" s="10" t="s">
        <v>2194</v>
      </c>
      <c r="E217" s="5" t="s">
        <v>3422</v>
      </c>
      <c r="F217" s="9">
        <v>96</v>
      </c>
      <c r="G217" s="9">
        <v>4.2</v>
      </c>
      <c r="H217" s="38">
        <v>8902186</v>
      </c>
      <c r="I217" s="5">
        <v>23.98</v>
      </c>
      <c r="J217" s="5">
        <v>59.77</v>
      </c>
      <c r="K217" s="81">
        <f t="shared" si="12"/>
        <v>0.62260416666666674</v>
      </c>
      <c r="L217" s="5">
        <f t="shared" si="13"/>
        <v>35.790000000000006</v>
      </c>
      <c r="M217" s="81">
        <f t="shared" si="14"/>
        <v>0.37281250000000005</v>
      </c>
    </row>
    <row r="218" spans="1:13" ht="26.4" x14ac:dyDescent="0.25">
      <c r="A218" s="14" t="s">
        <v>7133</v>
      </c>
      <c r="B218" s="9" t="s">
        <v>2197</v>
      </c>
      <c r="C218" s="9" t="s">
        <v>2158</v>
      </c>
      <c r="D218" s="10" t="s">
        <v>2196</v>
      </c>
      <c r="E218" s="5" t="s">
        <v>3423</v>
      </c>
      <c r="F218" s="9">
        <v>96</v>
      </c>
      <c r="G218" s="9" t="s">
        <v>2160</v>
      </c>
      <c r="H218" s="38">
        <v>8902153</v>
      </c>
      <c r="I218" s="5">
        <v>23.98</v>
      </c>
      <c r="J218" s="5">
        <v>51.92</v>
      </c>
      <c r="K218" s="81">
        <f t="shared" si="12"/>
        <v>0.54083333333333339</v>
      </c>
      <c r="L218" s="5">
        <f t="shared" si="13"/>
        <v>27.94</v>
      </c>
      <c r="M218" s="81">
        <f t="shared" si="14"/>
        <v>0.2910416666666667</v>
      </c>
    </row>
    <row r="219" spans="1:13" ht="26.4" x14ac:dyDescent="0.25">
      <c r="A219" s="14" t="s">
        <v>7134</v>
      </c>
      <c r="B219" s="9" t="s">
        <v>2199</v>
      </c>
      <c r="C219" s="9" t="s">
        <v>2158</v>
      </c>
      <c r="D219" s="10" t="s">
        <v>2198</v>
      </c>
      <c r="E219" s="5" t="s">
        <v>3424</v>
      </c>
      <c r="F219" s="9">
        <v>96</v>
      </c>
      <c r="G219" s="9" t="s">
        <v>2160</v>
      </c>
      <c r="H219" s="38">
        <v>8902147</v>
      </c>
      <c r="I219" s="5">
        <v>23.98</v>
      </c>
      <c r="J219" s="5">
        <v>51.88</v>
      </c>
      <c r="K219" s="81">
        <f t="shared" si="12"/>
        <v>0.54041666666666666</v>
      </c>
      <c r="L219" s="5">
        <f t="shared" si="13"/>
        <v>27.900000000000002</v>
      </c>
      <c r="M219" s="81">
        <f t="shared" si="14"/>
        <v>0.29062500000000002</v>
      </c>
    </row>
    <row r="220" spans="1:13" ht="39.6" x14ac:dyDescent="0.25">
      <c r="A220" s="14" t="s">
        <v>7135</v>
      </c>
      <c r="B220" s="9" t="s">
        <v>2201</v>
      </c>
      <c r="C220" s="9" t="s">
        <v>2158</v>
      </c>
      <c r="D220" s="10" t="s">
        <v>2200</v>
      </c>
      <c r="E220" s="5" t="s">
        <v>3425</v>
      </c>
      <c r="F220" s="9">
        <v>96</v>
      </c>
      <c r="G220" s="9">
        <v>5</v>
      </c>
      <c r="H220" s="38">
        <v>8902145</v>
      </c>
      <c r="I220" s="5">
        <v>17.989999999999998</v>
      </c>
      <c r="J220" s="5">
        <v>51.99</v>
      </c>
      <c r="K220" s="81">
        <f t="shared" si="12"/>
        <v>0.54156250000000006</v>
      </c>
      <c r="L220" s="5">
        <f t="shared" si="13"/>
        <v>34</v>
      </c>
      <c r="M220" s="81">
        <f t="shared" si="14"/>
        <v>0.35416666666666669</v>
      </c>
    </row>
    <row r="221" spans="1:13" ht="26.4" x14ac:dyDescent="0.25">
      <c r="A221" s="14" t="s">
        <v>7136</v>
      </c>
      <c r="B221" s="9" t="s">
        <v>2203</v>
      </c>
      <c r="C221" s="9" t="s">
        <v>2158</v>
      </c>
      <c r="D221" s="10" t="s">
        <v>2202</v>
      </c>
      <c r="E221" s="5" t="s">
        <v>3426</v>
      </c>
      <c r="F221" s="9">
        <v>96</v>
      </c>
      <c r="G221" s="9">
        <v>5</v>
      </c>
      <c r="H221" s="38">
        <v>8902154</v>
      </c>
      <c r="I221" s="5">
        <v>17.989999999999998</v>
      </c>
      <c r="J221" s="5">
        <v>51.93</v>
      </c>
      <c r="K221" s="81">
        <f t="shared" si="12"/>
        <v>0.54093749999999996</v>
      </c>
      <c r="L221" s="5">
        <f t="shared" si="13"/>
        <v>33.94</v>
      </c>
      <c r="M221" s="81">
        <f t="shared" si="14"/>
        <v>0.35354166666666664</v>
      </c>
    </row>
    <row r="222" spans="1:13" ht="52.8" x14ac:dyDescent="0.25">
      <c r="A222" s="14" t="s">
        <v>7137</v>
      </c>
      <c r="B222" s="9" t="s">
        <v>2205</v>
      </c>
      <c r="C222" s="9" t="s">
        <v>2158</v>
      </c>
      <c r="D222" s="10" t="s">
        <v>2204</v>
      </c>
      <c r="E222" s="5" t="s">
        <v>3427</v>
      </c>
      <c r="F222" s="9">
        <v>96</v>
      </c>
      <c r="G222" s="9">
        <v>3.8</v>
      </c>
      <c r="H222" s="38">
        <v>8906331</v>
      </c>
      <c r="I222" s="5">
        <v>8.39</v>
      </c>
      <c r="J222" s="5">
        <v>58.62</v>
      </c>
      <c r="K222" s="81">
        <f t="shared" si="12"/>
        <v>0.61062499999999997</v>
      </c>
      <c r="L222" s="5">
        <f t="shared" si="13"/>
        <v>50.23</v>
      </c>
      <c r="M222" s="81">
        <f t="shared" si="14"/>
        <v>0.52322916666666663</v>
      </c>
    </row>
    <row r="223" spans="1:13" ht="39.6" x14ac:dyDescent="0.25">
      <c r="A223" s="14" t="s">
        <v>7138</v>
      </c>
      <c r="B223" s="9" t="s">
        <v>2208</v>
      </c>
      <c r="C223" s="9" t="s">
        <v>2206</v>
      </c>
      <c r="D223" s="10" t="s">
        <v>2207</v>
      </c>
      <c r="E223" s="5" t="s">
        <v>3428</v>
      </c>
      <c r="F223" s="9">
        <v>120</v>
      </c>
      <c r="G223" s="9" t="s">
        <v>500</v>
      </c>
      <c r="H223" s="38">
        <v>1690017</v>
      </c>
      <c r="I223" s="5">
        <v>0</v>
      </c>
      <c r="J223" s="5">
        <v>37.11</v>
      </c>
      <c r="K223" s="81">
        <f t="shared" si="12"/>
        <v>0.30924999999999997</v>
      </c>
      <c r="L223" s="5">
        <f t="shared" si="13"/>
        <v>37.11</v>
      </c>
      <c r="M223" s="81">
        <f t="shared" si="14"/>
        <v>0.30924999999999997</v>
      </c>
    </row>
    <row r="224" spans="1:13" ht="52.8" x14ac:dyDescent="0.25">
      <c r="A224" s="14" t="s">
        <v>7139</v>
      </c>
      <c r="B224" s="9" t="s">
        <v>2210</v>
      </c>
      <c r="C224" s="9" t="s">
        <v>2206</v>
      </c>
      <c r="D224" s="10" t="s">
        <v>2209</v>
      </c>
      <c r="E224" s="5" t="s">
        <v>3429</v>
      </c>
      <c r="F224" s="9">
        <v>96</v>
      </c>
      <c r="G224" s="9" t="s">
        <v>500</v>
      </c>
      <c r="H224" s="38">
        <v>1690016</v>
      </c>
      <c r="I224" s="5">
        <v>0</v>
      </c>
      <c r="J224" s="5">
        <v>27.59</v>
      </c>
      <c r="K224" s="81">
        <f t="shared" si="12"/>
        <v>0.28739583333333335</v>
      </c>
      <c r="L224" s="5">
        <f t="shared" si="13"/>
        <v>27.59</v>
      </c>
      <c r="M224" s="81">
        <f t="shared" si="14"/>
        <v>0.28739583333333335</v>
      </c>
    </row>
    <row r="225" spans="1:13" ht="39.6" x14ac:dyDescent="0.25">
      <c r="A225" s="14" t="s">
        <v>7140</v>
      </c>
      <c r="B225" s="9" t="s">
        <v>2212</v>
      </c>
      <c r="C225" s="9" t="s">
        <v>2206</v>
      </c>
      <c r="D225" s="10" t="s">
        <v>2211</v>
      </c>
      <c r="E225" s="5" t="s">
        <v>3430</v>
      </c>
      <c r="F225" s="9">
        <v>96</v>
      </c>
      <c r="G225" s="9" t="s">
        <v>500</v>
      </c>
      <c r="H225" s="38">
        <v>1690010</v>
      </c>
      <c r="I225" s="5">
        <v>0</v>
      </c>
      <c r="J225" s="5">
        <v>27.59</v>
      </c>
      <c r="K225" s="81">
        <f t="shared" si="12"/>
        <v>0.28739583333333335</v>
      </c>
      <c r="L225" s="5">
        <f t="shared" si="13"/>
        <v>27.59</v>
      </c>
      <c r="M225" s="81">
        <f t="shared" si="14"/>
        <v>0.28739583333333335</v>
      </c>
    </row>
    <row r="226" spans="1:13" ht="39.6" x14ac:dyDescent="0.25">
      <c r="A226" s="14" t="s">
        <v>7141</v>
      </c>
      <c r="B226" s="9" t="s">
        <v>2214</v>
      </c>
      <c r="C226" s="9" t="s">
        <v>2206</v>
      </c>
      <c r="D226" s="10" t="s">
        <v>2213</v>
      </c>
      <c r="E226" s="5" t="s">
        <v>3431</v>
      </c>
      <c r="F226" s="9">
        <v>96</v>
      </c>
      <c r="G226" s="9" t="s">
        <v>500</v>
      </c>
      <c r="H226" s="38">
        <v>1690012</v>
      </c>
      <c r="I226" s="5">
        <v>0</v>
      </c>
      <c r="J226" s="5">
        <v>27.59</v>
      </c>
      <c r="K226" s="81">
        <f t="shared" si="12"/>
        <v>0.28739583333333335</v>
      </c>
      <c r="L226" s="5">
        <f t="shared" si="13"/>
        <v>27.59</v>
      </c>
      <c r="M226" s="81">
        <f t="shared" si="14"/>
        <v>0.28739583333333335</v>
      </c>
    </row>
    <row r="227" spans="1:13" ht="39.6" x14ac:dyDescent="0.25">
      <c r="A227" s="14" t="s">
        <v>7142</v>
      </c>
      <c r="B227" s="9" t="s">
        <v>2216</v>
      </c>
      <c r="C227" s="9" t="s">
        <v>2206</v>
      </c>
      <c r="D227" s="10" t="s">
        <v>2215</v>
      </c>
      <c r="E227" s="5" t="s">
        <v>3432</v>
      </c>
      <c r="F227" s="9">
        <v>96</v>
      </c>
      <c r="G227" s="9" t="s">
        <v>500</v>
      </c>
      <c r="H227" s="38">
        <v>1690008</v>
      </c>
      <c r="I227" s="5">
        <v>0</v>
      </c>
      <c r="J227" s="5">
        <v>27.59</v>
      </c>
      <c r="K227" s="81">
        <f t="shared" si="12"/>
        <v>0.28739583333333335</v>
      </c>
      <c r="L227" s="5">
        <f t="shared" si="13"/>
        <v>27.59</v>
      </c>
      <c r="M227" s="81">
        <f t="shared" si="14"/>
        <v>0.28739583333333335</v>
      </c>
    </row>
    <row r="228" spans="1:13" ht="39.6" x14ac:dyDescent="0.25">
      <c r="A228" s="14" t="s">
        <v>7143</v>
      </c>
      <c r="B228" s="9" t="s">
        <v>2218</v>
      </c>
      <c r="C228" s="9" t="s">
        <v>2206</v>
      </c>
      <c r="D228" s="10" t="s">
        <v>2217</v>
      </c>
      <c r="E228" s="5" t="s">
        <v>3433</v>
      </c>
      <c r="F228" s="9">
        <v>96</v>
      </c>
      <c r="G228" s="9" t="s">
        <v>500</v>
      </c>
      <c r="H228" s="38">
        <v>9407236</v>
      </c>
      <c r="I228" s="5">
        <v>0</v>
      </c>
      <c r="J228" s="5">
        <v>27.59</v>
      </c>
      <c r="K228" s="81">
        <f t="shared" si="12"/>
        <v>0.28739583333333335</v>
      </c>
      <c r="L228" s="5">
        <f t="shared" si="13"/>
        <v>27.59</v>
      </c>
      <c r="M228" s="81">
        <f t="shared" si="14"/>
        <v>0.28739583333333335</v>
      </c>
    </row>
    <row r="229" spans="1:13" ht="39.6" x14ac:dyDescent="0.25">
      <c r="A229" s="14" t="s">
        <v>7144</v>
      </c>
      <c r="B229" s="9" t="s">
        <v>2220</v>
      </c>
      <c r="C229" s="9" t="s">
        <v>2206</v>
      </c>
      <c r="D229" s="10" t="s">
        <v>2219</v>
      </c>
      <c r="E229" s="5" t="s">
        <v>3434</v>
      </c>
      <c r="F229" s="9">
        <v>96</v>
      </c>
      <c r="G229" s="9" t="s">
        <v>500</v>
      </c>
      <c r="H229" s="38">
        <v>1690013</v>
      </c>
      <c r="I229" s="5">
        <v>0</v>
      </c>
      <c r="J229" s="5">
        <v>27.59</v>
      </c>
      <c r="K229" s="81">
        <f t="shared" si="12"/>
        <v>0.28739583333333335</v>
      </c>
      <c r="L229" s="5">
        <f t="shared" si="13"/>
        <v>27.59</v>
      </c>
      <c r="M229" s="81">
        <f t="shared" si="14"/>
        <v>0.28739583333333335</v>
      </c>
    </row>
    <row r="230" spans="1:13" ht="52.8" x14ac:dyDescent="0.25">
      <c r="A230" s="14" t="s">
        <v>7145</v>
      </c>
      <c r="B230" s="9" t="s">
        <v>2222</v>
      </c>
      <c r="C230" s="9" t="s">
        <v>2206</v>
      </c>
      <c r="D230" s="10" t="s">
        <v>2221</v>
      </c>
      <c r="E230" s="5" t="s">
        <v>3435</v>
      </c>
      <c r="F230" s="9">
        <v>96</v>
      </c>
      <c r="G230" s="9" t="s">
        <v>500</v>
      </c>
      <c r="H230" s="38">
        <v>1690014</v>
      </c>
      <c r="I230" s="5">
        <v>0</v>
      </c>
      <c r="J230" s="5">
        <v>27.59</v>
      </c>
      <c r="K230" s="81">
        <f t="shared" si="12"/>
        <v>0.28739583333333335</v>
      </c>
      <c r="L230" s="5">
        <f t="shared" si="13"/>
        <v>27.59</v>
      </c>
      <c r="M230" s="81">
        <f t="shared" si="14"/>
        <v>0.28739583333333335</v>
      </c>
    </row>
    <row r="231" spans="1:13" ht="39.6" x14ac:dyDescent="0.25">
      <c r="A231" s="14" t="s">
        <v>7146</v>
      </c>
      <c r="B231" s="9" t="s">
        <v>2224</v>
      </c>
      <c r="C231" s="9" t="s">
        <v>2206</v>
      </c>
      <c r="D231" s="10" t="s">
        <v>2223</v>
      </c>
      <c r="E231" s="5" t="s">
        <v>3436</v>
      </c>
      <c r="F231" s="9">
        <v>120</v>
      </c>
      <c r="G231" s="9">
        <v>2.2000000000000002</v>
      </c>
      <c r="H231" s="38">
        <v>1690018</v>
      </c>
      <c r="I231" s="5">
        <v>0</v>
      </c>
      <c r="J231" s="5">
        <v>46.49</v>
      </c>
      <c r="K231" s="81">
        <f t="shared" si="12"/>
        <v>0.38741666666666669</v>
      </c>
      <c r="L231" s="5">
        <f t="shared" si="13"/>
        <v>46.49</v>
      </c>
      <c r="M231" s="81">
        <f t="shared" si="14"/>
        <v>0.38741666666666669</v>
      </c>
    </row>
    <row r="232" spans="1:13" ht="26.4" x14ac:dyDescent="0.25">
      <c r="A232" s="14" t="s">
        <v>7147</v>
      </c>
      <c r="B232" s="9" t="s">
        <v>2227</v>
      </c>
      <c r="C232" s="9" t="s">
        <v>2225</v>
      </c>
      <c r="D232" s="10" t="s">
        <v>2226</v>
      </c>
      <c r="E232" s="5" t="s">
        <v>3437</v>
      </c>
      <c r="F232" s="9">
        <v>100</v>
      </c>
      <c r="G232" s="9" t="s">
        <v>448</v>
      </c>
      <c r="H232" s="38">
        <v>3215002</v>
      </c>
      <c r="I232" s="5">
        <v>4.03</v>
      </c>
      <c r="J232" s="5">
        <v>25.96</v>
      </c>
      <c r="K232" s="81">
        <f t="shared" si="12"/>
        <v>0.2596</v>
      </c>
      <c r="L232" s="5">
        <f t="shared" si="13"/>
        <v>21.93</v>
      </c>
      <c r="M232" s="81">
        <f t="shared" si="14"/>
        <v>0.21929999999999999</v>
      </c>
    </row>
    <row r="233" spans="1:13" ht="26.4" x14ac:dyDescent="0.25">
      <c r="A233" s="14" t="s">
        <v>7148</v>
      </c>
      <c r="B233" s="9" t="s">
        <v>2230</v>
      </c>
      <c r="C233" s="9" t="s">
        <v>2228</v>
      </c>
      <c r="D233" s="10" t="s">
        <v>2229</v>
      </c>
      <c r="E233" s="5" t="s">
        <v>3438</v>
      </c>
      <c r="F233" s="9">
        <v>475</v>
      </c>
      <c r="G233" s="9">
        <v>1.3</v>
      </c>
      <c r="H233" s="38">
        <v>2280011</v>
      </c>
      <c r="I233" s="5">
        <v>2.63</v>
      </c>
      <c r="J233" s="5">
        <v>27.06</v>
      </c>
      <c r="K233" s="81">
        <f t="shared" si="12"/>
        <v>5.6968421052631578E-2</v>
      </c>
      <c r="L233" s="5">
        <f t="shared" si="13"/>
        <v>24.43</v>
      </c>
      <c r="M233" s="81">
        <f t="shared" si="14"/>
        <v>5.1431578947368418E-2</v>
      </c>
    </row>
    <row r="234" spans="1:13" ht="26.4" x14ac:dyDescent="0.25">
      <c r="A234" s="14" t="s">
        <v>7149</v>
      </c>
      <c r="B234" s="9" t="s">
        <v>2232</v>
      </c>
      <c r="C234" s="9" t="s">
        <v>2228</v>
      </c>
      <c r="D234" s="10" t="s">
        <v>2231</v>
      </c>
      <c r="E234" s="5" t="s">
        <v>3439</v>
      </c>
      <c r="F234" s="9">
        <v>250</v>
      </c>
      <c r="G234" s="9">
        <v>1.1000000000000001</v>
      </c>
      <c r="H234" s="38">
        <v>5010064</v>
      </c>
      <c r="I234" s="5">
        <v>1.77</v>
      </c>
      <c r="J234" s="5">
        <v>25.16</v>
      </c>
      <c r="K234" s="81">
        <f t="shared" si="12"/>
        <v>0.10064000000000001</v>
      </c>
      <c r="L234" s="5">
        <f t="shared" si="13"/>
        <v>23.39</v>
      </c>
      <c r="M234" s="81">
        <f t="shared" si="14"/>
        <v>9.3560000000000004E-2</v>
      </c>
    </row>
    <row r="235" spans="1:13" ht="39.6" x14ac:dyDescent="0.25">
      <c r="A235" s="14" t="s">
        <v>7150</v>
      </c>
      <c r="B235" s="9" t="s">
        <v>2234</v>
      </c>
      <c r="C235" s="9" t="s">
        <v>2228</v>
      </c>
      <c r="D235" s="10" t="s">
        <v>2233</v>
      </c>
      <c r="E235" s="5" t="s">
        <v>3440</v>
      </c>
      <c r="F235" s="9">
        <v>84</v>
      </c>
      <c r="G235" s="9">
        <v>1.3</v>
      </c>
      <c r="H235" s="38">
        <v>2310014</v>
      </c>
      <c r="I235" s="5">
        <v>1.05</v>
      </c>
      <c r="J235" s="5">
        <v>27.68</v>
      </c>
      <c r="K235" s="81">
        <f t="shared" si="12"/>
        <v>0.3295238095238095</v>
      </c>
      <c r="L235" s="5">
        <f t="shared" si="13"/>
        <v>26.63</v>
      </c>
      <c r="M235" s="81">
        <f t="shared" si="14"/>
        <v>0.31702380952380949</v>
      </c>
    </row>
    <row r="236" spans="1:13" ht="26.4" x14ac:dyDescent="0.25">
      <c r="A236" s="14" t="s">
        <v>7151</v>
      </c>
      <c r="B236" s="9" t="s">
        <v>2236</v>
      </c>
      <c r="C236" s="9" t="s">
        <v>2228</v>
      </c>
      <c r="D236" s="10" t="s">
        <v>2235</v>
      </c>
      <c r="E236" s="5" t="s">
        <v>3441</v>
      </c>
      <c r="F236" s="9">
        <v>250</v>
      </c>
      <c r="G236" s="9" t="s">
        <v>281</v>
      </c>
      <c r="H236" s="38">
        <v>3241147</v>
      </c>
      <c r="I236" s="5">
        <v>1.59</v>
      </c>
      <c r="J236" s="5">
        <v>20.37</v>
      </c>
      <c r="K236" s="81">
        <f t="shared" si="12"/>
        <v>8.1480000000000011E-2</v>
      </c>
      <c r="L236" s="5">
        <f t="shared" si="13"/>
        <v>18.78</v>
      </c>
      <c r="M236" s="81">
        <f t="shared" si="14"/>
        <v>7.5120000000000006E-2</v>
      </c>
    </row>
    <row r="237" spans="1:13" ht="26.4" x14ac:dyDescent="0.25">
      <c r="A237" s="14" t="s">
        <v>7152</v>
      </c>
      <c r="B237" s="9" t="s">
        <v>2238</v>
      </c>
      <c r="C237" s="9" t="s">
        <v>2228</v>
      </c>
      <c r="D237" s="10" t="s">
        <v>2237</v>
      </c>
      <c r="E237" s="5" t="s">
        <v>3442</v>
      </c>
      <c r="F237" s="9">
        <v>96</v>
      </c>
      <c r="G237" s="9" t="s">
        <v>2239</v>
      </c>
      <c r="H237" s="38">
        <v>2280000</v>
      </c>
      <c r="I237" s="5">
        <v>1.64</v>
      </c>
      <c r="J237" s="5">
        <v>21.43</v>
      </c>
      <c r="K237" s="81">
        <f t="shared" si="12"/>
        <v>0.22322916666666667</v>
      </c>
      <c r="L237" s="5">
        <f t="shared" si="13"/>
        <v>19.79</v>
      </c>
      <c r="M237" s="81">
        <f t="shared" si="14"/>
        <v>0.20614583333333333</v>
      </c>
    </row>
    <row r="238" spans="1:13" ht="39.6" x14ac:dyDescent="0.25">
      <c r="A238" s="14" t="s">
        <v>7153</v>
      </c>
      <c r="B238" s="75" t="s">
        <v>6577</v>
      </c>
      <c r="C238" s="51" t="s">
        <v>6578</v>
      </c>
      <c r="D238" s="72">
        <v>63912</v>
      </c>
      <c r="E238" s="72" t="s">
        <v>6579</v>
      </c>
      <c r="F238" s="24">
        <v>128</v>
      </c>
      <c r="G238" s="3" t="s">
        <v>5320</v>
      </c>
      <c r="H238" s="73">
        <v>8902229</v>
      </c>
      <c r="I238" s="125">
        <v>5.12</v>
      </c>
      <c r="J238" s="51">
        <v>42.88</v>
      </c>
      <c r="K238" s="129">
        <f>J238/F238</f>
        <v>0.33500000000000002</v>
      </c>
      <c r="L238" s="125">
        <f>J238-I238</f>
        <v>37.760000000000005</v>
      </c>
      <c r="M238" s="83">
        <f>L238/F238</f>
        <v>0.29500000000000004</v>
      </c>
    </row>
    <row r="239" spans="1:13" ht="26.4" x14ac:dyDescent="0.25">
      <c r="A239" s="14" t="s">
        <v>7154</v>
      </c>
      <c r="B239" s="9" t="s">
        <v>2242</v>
      </c>
      <c r="C239" s="9" t="s">
        <v>2240</v>
      </c>
      <c r="D239" s="10" t="s">
        <v>2241</v>
      </c>
      <c r="E239" s="5" t="s">
        <v>3443</v>
      </c>
      <c r="F239" s="9">
        <v>120</v>
      </c>
      <c r="G239" s="9" t="s">
        <v>2243</v>
      </c>
      <c r="H239" s="38">
        <v>9405765</v>
      </c>
      <c r="I239" s="5">
        <v>19.809999999999999</v>
      </c>
      <c r="J239" s="5">
        <v>76.39</v>
      </c>
      <c r="K239" s="81">
        <f t="shared" si="12"/>
        <v>0.63658333333333339</v>
      </c>
      <c r="L239" s="5">
        <f t="shared" si="13"/>
        <v>56.58</v>
      </c>
      <c r="M239" s="81">
        <f t="shared" si="14"/>
        <v>0.47149999999999997</v>
      </c>
    </row>
    <row r="240" spans="1:13" ht="39.6" x14ac:dyDescent="0.25">
      <c r="A240" s="14" t="s">
        <v>7155</v>
      </c>
      <c r="B240" s="9" t="s">
        <v>2245</v>
      </c>
      <c r="C240" s="9" t="s">
        <v>2240</v>
      </c>
      <c r="D240" s="10" t="s">
        <v>2244</v>
      </c>
      <c r="E240" s="5" t="s">
        <v>3444</v>
      </c>
      <c r="F240" s="9">
        <v>64</v>
      </c>
      <c r="G240" s="9" t="s">
        <v>2246</v>
      </c>
      <c r="H240" s="38">
        <v>8904010</v>
      </c>
      <c r="I240" s="5">
        <v>11.24</v>
      </c>
      <c r="J240" s="5">
        <v>57.89</v>
      </c>
      <c r="K240" s="81">
        <f t="shared" si="12"/>
        <v>0.90453125000000001</v>
      </c>
      <c r="L240" s="5">
        <f t="shared" si="13"/>
        <v>46.65</v>
      </c>
      <c r="M240" s="81">
        <f t="shared" si="14"/>
        <v>0.72890624999999998</v>
      </c>
    </row>
    <row r="241" spans="1:13" ht="26.4" x14ac:dyDescent="0.25">
      <c r="A241" s="14" t="s">
        <v>7156</v>
      </c>
      <c r="B241" s="9" t="s">
        <v>2248</v>
      </c>
      <c r="C241" s="9" t="s">
        <v>2240</v>
      </c>
      <c r="D241" s="10" t="s">
        <v>2247</v>
      </c>
      <c r="E241" s="5" t="s">
        <v>3445</v>
      </c>
      <c r="F241" s="9">
        <v>221</v>
      </c>
      <c r="G241" s="9" t="s">
        <v>2249</v>
      </c>
      <c r="H241" s="38">
        <v>8914006</v>
      </c>
      <c r="I241" s="5">
        <v>10.97</v>
      </c>
      <c r="J241" s="5">
        <v>77.72</v>
      </c>
      <c r="K241" s="81">
        <f t="shared" si="12"/>
        <v>0.35167420814479639</v>
      </c>
      <c r="L241" s="5">
        <f t="shared" si="13"/>
        <v>66.75</v>
      </c>
      <c r="M241" s="81">
        <f t="shared" si="14"/>
        <v>0.30203619909502261</v>
      </c>
    </row>
    <row r="242" spans="1:13" ht="39.6" x14ac:dyDescent="0.25">
      <c r="A242" s="14" t="s">
        <v>7157</v>
      </c>
      <c r="B242" s="9" t="s">
        <v>2250</v>
      </c>
      <c r="C242" s="9" t="s">
        <v>45</v>
      </c>
      <c r="D242" s="10" t="s">
        <v>871</v>
      </c>
      <c r="E242" s="5" t="s">
        <v>3446</v>
      </c>
      <c r="F242" s="9">
        <v>100</v>
      </c>
      <c r="G242" s="9" t="s">
        <v>2251</v>
      </c>
      <c r="H242" s="38">
        <v>9407471</v>
      </c>
      <c r="I242" s="5">
        <v>12</v>
      </c>
      <c r="J242" s="5">
        <v>104.51</v>
      </c>
      <c r="K242" s="81">
        <f t="shared" si="12"/>
        <v>1.0451000000000001</v>
      </c>
      <c r="L242" s="5">
        <f t="shared" si="13"/>
        <v>92.51</v>
      </c>
      <c r="M242" s="81">
        <f t="shared" si="14"/>
        <v>0.92510000000000003</v>
      </c>
    </row>
    <row r="243" spans="1:13" ht="26.4" x14ac:dyDescent="0.25">
      <c r="A243" s="14" t="s">
        <v>7158</v>
      </c>
      <c r="B243" s="9" t="s">
        <v>2253</v>
      </c>
      <c r="C243" s="9" t="s">
        <v>45</v>
      </c>
      <c r="D243" s="10" t="s">
        <v>2252</v>
      </c>
      <c r="E243" s="5" t="s">
        <v>3447</v>
      </c>
      <c r="F243" s="9">
        <v>53</v>
      </c>
      <c r="G243" s="9" t="s">
        <v>2254</v>
      </c>
      <c r="H243" s="38">
        <v>8930102</v>
      </c>
      <c r="I243" s="5">
        <v>10.56</v>
      </c>
      <c r="J243" s="5">
        <v>27.31</v>
      </c>
      <c r="K243" s="81">
        <f t="shared" si="12"/>
        <v>0.51528301886792449</v>
      </c>
      <c r="L243" s="5">
        <f t="shared" si="13"/>
        <v>16.75</v>
      </c>
      <c r="M243" s="81">
        <f t="shared" si="14"/>
        <v>0.31603773584905659</v>
      </c>
    </row>
    <row r="244" spans="1:13" ht="26.4" x14ac:dyDescent="0.25">
      <c r="A244" s="14" t="s">
        <v>7159</v>
      </c>
      <c r="B244" s="9" t="s">
        <v>2255</v>
      </c>
      <c r="C244" s="9" t="s">
        <v>45</v>
      </c>
      <c r="D244" s="10" t="s">
        <v>907</v>
      </c>
      <c r="E244" s="5" t="s">
        <v>3448</v>
      </c>
      <c r="F244" s="9">
        <v>107</v>
      </c>
      <c r="G244" s="9" t="s">
        <v>1608</v>
      </c>
      <c r="H244" s="38">
        <v>9010058</v>
      </c>
      <c r="I244" s="5">
        <v>26.51</v>
      </c>
      <c r="J244" s="5">
        <v>49.1</v>
      </c>
      <c r="K244" s="81">
        <f t="shared" si="12"/>
        <v>0.4588785046728972</v>
      </c>
      <c r="L244" s="5">
        <f t="shared" si="13"/>
        <v>22.59</v>
      </c>
      <c r="M244" s="81">
        <f t="shared" si="14"/>
        <v>0.21112149532710281</v>
      </c>
    </row>
    <row r="245" spans="1:13" ht="26.4" x14ac:dyDescent="0.25">
      <c r="A245" s="14" t="s">
        <v>7160</v>
      </c>
      <c r="B245" s="9" t="s">
        <v>2256</v>
      </c>
      <c r="C245" s="9" t="s">
        <v>45</v>
      </c>
      <c r="D245" s="10" t="s">
        <v>932</v>
      </c>
      <c r="E245" s="5" t="s">
        <v>3449</v>
      </c>
      <c r="F245" s="9">
        <v>96</v>
      </c>
      <c r="G245" s="9" t="s">
        <v>885</v>
      </c>
      <c r="H245" s="38">
        <v>9900020</v>
      </c>
      <c r="I245" s="5">
        <v>16.399999999999999</v>
      </c>
      <c r="J245" s="5">
        <v>37.869999999999997</v>
      </c>
      <c r="K245" s="81">
        <f t="shared" si="12"/>
        <v>0.39447916666666666</v>
      </c>
      <c r="L245" s="5">
        <f t="shared" si="13"/>
        <v>21.47</v>
      </c>
      <c r="M245" s="81">
        <f t="shared" si="14"/>
        <v>0.22364583333333332</v>
      </c>
    </row>
    <row r="246" spans="1:13" ht="26.4" x14ac:dyDescent="0.25">
      <c r="A246" s="14" t="s">
        <v>7161</v>
      </c>
      <c r="B246" s="9" t="s">
        <v>2257</v>
      </c>
      <c r="C246" s="9" t="s">
        <v>45</v>
      </c>
      <c r="D246" s="10" t="s">
        <v>884</v>
      </c>
      <c r="E246" s="5" t="s">
        <v>3450</v>
      </c>
      <c r="F246" s="9">
        <v>55</v>
      </c>
      <c r="G246" s="9">
        <v>3.5</v>
      </c>
      <c r="H246" s="38">
        <v>9920022</v>
      </c>
      <c r="I246" s="5">
        <v>6.82</v>
      </c>
      <c r="J246" s="5">
        <v>38.32</v>
      </c>
      <c r="K246" s="81">
        <f t="shared" si="12"/>
        <v>0.69672727272727275</v>
      </c>
      <c r="L246" s="5">
        <f t="shared" si="13"/>
        <v>31.5</v>
      </c>
      <c r="M246" s="81">
        <f t="shared" si="14"/>
        <v>0.57272727272727275</v>
      </c>
    </row>
    <row r="247" spans="1:13" ht="39.6" x14ac:dyDescent="0.25">
      <c r="A247" s="14" t="s">
        <v>7162</v>
      </c>
      <c r="B247" s="9" t="s">
        <v>2259</v>
      </c>
      <c r="C247" s="9" t="s">
        <v>45</v>
      </c>
      <c r="D247" s="10" t="s">
        <v>2258</v>
      </c>
      <c r="E247" s="5" t="s">
        <v>3451</v>
      </c>
      <c r="F247" s="9">
        <v>100</v>
      </c>
      <c r="G247" s="9" t="s">
        <v>2260</v>
      </c>
      <c r="H247" s="38">
        <v>9900018</v>
      </c>
      <c r="I247" s="5">
        <v>12</v>
      </c>
      <c r="J247" s="5">
        <v>123.4</v>
      </c>
      <c r="K247" s="81">
        <f t="shared" si="12"/>
        <v>1.234</v>
      </c>
      <c r="L247" s="5">
        <f t="shared" si="13"/>
        <v>111.4</v>
      </c>
      <c r="M247" s="81">
        <f t="shared" si="14"/>
        <v>1.1140000000000001</v>
      </c>
    </row>
    <row r="248" spans="1:13" ht="39.6" x14ac:dyDescent="0.25">
      <c r="A248" s="14" t="s">
        <v>7163</v>
      </c>
      <c r="B248" s="9" t="s">
        <v>2262</v>
      </c>
      <c r="C248" s="9" t="s">
        <v>45</v>
      </c>
      <c r="D248" s="10" t="s">
        <v>2261</v>
      </c>
      <c r="E248" s="5" t="s">
        <v>3452</v>
      </c>
      <c r="F248" s="9">
        <v>100</v>
      </c>
      <c r="G248" s="9" t="s">
        <v>2263</v>
      </c>
      <c r="H248" s="38">
        <v>9406965</v>
      </c>
      <c r="I248" s="5">
        <v>16.91</v>
      </c>
      <c r="J248" s="5">
        <v>68.06</v>
      </c>
      <c r="K248" s="81">
        <f t="shared" si="12"/>
        <v>0.68059999999999998</v>
      </c>
      <c r="L248" s="5">
        <f t="shared" si="13"/>
        <v>51.150000000000006</v>
      </c>
      <c r="M248" s="81">
        <f t="shared" si="14"/>
        <v>0.51150000000000007</v>
      </c>
    </row>
    <row r="249" spans="1:13" ht="26.4" x14ac:dyDescent="0.25">
      <c r="A249" s="14" t="s">
        <v>7164</v>
      </c>
      <c r="B249" s="9" t="s">
        <v>2264</v>
      </c>
      <c r="C249" s="9" t="s">
        <v>45</v>
      </c>
      <c r="D249" s="10" t="s">
        <v>178</v>
      </c>
      <c r="E249" s="5" t="s">
        <v>3453</v>
      </c>
      <c r="F249" s="9">
        <v>234</v>
      </c>
      <c r="G249" s="9" t="s">
        <v>2265</v>
      </c>
      <c r="H249" s="38">
        <v>8869440</v>
      </c>
      <c r="I249" s="5">
        <v>84.77</v>
      </c>
      <c r="J249" s="5">
        <v>167.63</v>
      </c>
      <c r="K249" s="81">
        <f t="shared" si="12"/>
        <v>0.71636752136752135</v>
      </c>
      <c r="L249" s="5">
        <f t="shared" si="13"/>
        <v>82.86</v>
      </c>
      <c r="M249" s="81">
        <f t="shared" si="14"/>
        <v>0.35410256410256408</v>
      </c>
    </row>
    <row r="250" spans="1:13" ht="26.4" x14ac:dyDescent="0.25">
      <c r="A250" s="14" t="s">
        <v>7165</v>
      </c>
      <c r="B250" s="9" t="s">
        <v>2267</v>
      </c>
      <c r="C250" s="9" t="s">
        <v>45</v>
      </c>
      <c r="D250" s="10" t="s">
        <v>2266</v>
      </c>
      <c r="E250" s="5" t="s">
        <v>3454</v>
      </c>
      <c r="F250" s="9">
        <v>47</v>
      </c>
      <c r="G250" s="9" t="s">
        <v>1608</v>
      </c>
      <c r="H250" s="38">
        <v>8868312</v>
      </c>
      <c r="I250" s="5">
        <v>10.86</v>
      </c>
      <c r="J250" s="5">
        <v>43.75</v>
      </c>
      <c r="K250" s="81">
        <f t="shared" si="12"/>
        <v>0.93085106382978722</v>
      </c>
      <c r="L250" s="5">
        <f t="shared" si="13"/>
        <v>32.89</v>
      </c>
      <c r="M250" s="81">
        <f t="shared" si="14"/>
        <v>0.69978723404255316</v>
      </c>
    </row>
    <row r="251" spans="1:13" ht="26.4" x14ac:dyDescent="0.25">
      <c r="A251" s="14" t="s">
        <v>7166</v>
      </c>
      <c r="B251" s="9" t="s">
        <v>2269</v>
      </c>
      <c r="C251" s="9" t="s">
        <v>45</v>
      </c>
      <c r="D251" s="10" t="s">
        <v>2268</v>
      </c>
      <c r="E251" s="5" t="s">
        <v>3455</v>
      </c>
      <c r="F251" s="9">
        <v>160</v>
      </c>
      <c r="G251" s="9" t="s">
        <v>15</v>
      </c>
      <c r="H251" s="38">
        <v>8869441</v>
      </c>
      <c r="I251" s="5">
        <v>43.51</v>
      </c>
      <c r="J251" s="5">
        <v>106.91</v>
      </c>
      <c r="K251" s="81">
        <f t="shared" si="12"/>
        <v>0.66818749999999993</v>
      </c>
      <c r="L251" s="5">
        <f t="shared" si="13"/>
        <v>63.4</v>
      </c>
      <c r="M251" s="81">
        <f t="shared" si="14"/>
        <v>0.39624999999999999</v>
      </c>
    </row>
    <row r="252" spans="1:13" ht="39.6" x14ac:dyDescent="0.25">
      <c r="A252" s="14" t="s">
        <v>7167</v>
      </c>
      <c r="B252" s="9" t="s">
        <v>2271</v>
      </c>
      <c r="C252" s="9" t="s">
        <v>45</v>
      </c>
      <c r="D252" s="10" t="s">
        <v>2270</v>
      </c>
      <c r="E252" s="5" t="s">
        <v>3456</v>
      </c>
      <c r="F252" s="9">
        <v>100</v>
      </c>
      <c r="G252" s="9" t="s">
        <v>2272</v>
      </c>
      <c r="H252" s="38">
        <v>9011070</v>
      </c>
      <c r="I252" s="5">
        <v>12.59</v>
      </c>
      <c r="J252" s="5">
        <v>40.97</v>
      </c>
      <c r="K252" s="81">
        <f t="shared" si="12"/>
        <v>0.40970000000000001</v>
      </c>
      <c r="L252" s="5">
        <f t="shared" si="13"/>
        <v>28.38</v>
      </c>
      <c r="M252" s="81">
        <f t="shared" si="14"/>
        <v>0.2838</v>
      </c>
    </row>
    <row r="253" spans="1:13" ht="52.8" x14ac:dyDescent="0.25">
      <c r="A253" s="14" t="s">
        <v>7168</v>
      </c>
      <c r="B253" s="9" t="s">
        <v>2274</v>
      </c>
      <c r="C253" s="9" t="s">
        <v>45</v>
      </c>
      <c r="D253" s="10" t="s">
        <v>2273</v>
      </c>
      <c r="E253" s="5" t="s">
        <v>3457</v>
      </c>
      <c r="F253" s="9">
        <v>120</v>
      </c>
      <c r="G253" s="9" t="s">
        <v>2275</v>
      </c>
      <c r="H253" s="38">
        <v>9911026</v>
      </c>
      <c r="I253" s="5">
        <v>29.33</v>
      </c>
      <c r="J253" s="5">
        <v>116.47</v>
      </c>
      <c r="K253" s="81">
        <f t="shared" si="12"/>
        <v>0.97058333333333335</v>
      </c>
      <c r="L253" s="5">
        <f t="shared" si="13"/>
        <v>87.14</v>
      </c>
      <c r="M253" s="81">
        <f t="shared" si="14"/>
        <v>0.72616666666666663</v>
      </c>
    </row>
    <row r="254" spans="1:13" ht="39.6" x14ac:dyDescent="0.25">
      <c r="A254" s="14" t="s">
        <v>7169</v>
      </c>
      <c r="B254" s="9" t="s">
        <v>2277</v>
      </c>
      <c r="C254" s="9" t="s">
        <v>45</v>
      </c>
      <c r="D254" s="10" t="s">
        <v>2276</v>
      </c>
      <c r="E254" s="5" t="s">
        <v>3458</v>
      </c>
      <c r="F254" s="9">
        <v>132</v>
      </c>
      <c r="G254" s="9" t="s">
        <v>461</v>
      </c>
      <c r="H254" s="38">
        <v>9011079</v>
      </c>
      <c r="I254" s="5">
        <v>32.020000000000003</v>
      </c>
      <c r="J254" s="5">
        <v>104.38</v>
      </c>
      <c r="K254" s="81">
        <f t="shared" si="12"/>
        <v>0.79075757575757577</v>
      </c>
      <c r="L254" s="5">
        <f t="shared" si="13"/>
        <v>72.359999999999985</v>
      </c>
      <c r="M254" s="81">
        <f t="shared" si="14"/>
        <v>0.5481818181818181</v>
      </c>
    </row>
    <row r="255" spans="1:13" ht="26.4" x14ac:dyDescent="0.25">
      <c r="A255" s="14" t="s">
        <v>7170</v>
      </c>
      <c r="B255" s="9" t="s">
        <v>2278</v>
      </c>
      <c r="C255" s="9" t="s">
        <v>45</v>
      </c>
      <c r="D255" s="10" t="s">
        <v>880</v>
      </c>
      <c r="E255" s="5" t="s">
        <v>3459</v>
      </c>
      <c r="F255" s="9">
        <v>150</v>
      </c>
      <c r="G255" s="9" t="s">
        <v>2279</v>
      </c>
      <c r="H255" s="38">
        <v>9011077</v>
      </c>
      <c r="I255" s="5">
        <v>14.6</v>
      </c>
      <c r="J255" s="5">
        <v>58.66</v>
      </c>
      <c r="K255" s="81">
        <f t="shared" si="12"/>
        <v>0.39106666666666662</v>
      </c>
      <c r="L255" s="5">
        <f t="shared" si="13"/>
        <v>44.059999999999995</v>
      </c>
      <c r="M255" s="81">
        <f t="shared" si="14"/>
        <v>0.29373333333333329</v>
      </c>
    </row>
    <row r="256" spans="1:13" ht="39.6" x14ac:dyDescent="0.25">
      <c r="A256" s="14" t="s">
        <v>7171</v>
      </c>
      <c r="B256" s="9" t="s">
        <v>2281</v>
      </c>
      <c r="C256" s="9" t="s">
        <v>45</v>
      </c>
      <c r="D256" s="10" t="s">
        <v>2280</v>
      </c>
      <c r="E256" s="5" t="s">
        <v>3460</v>
      </c>
      <c r="F256" s="9">
        <v>132</v>
      </c>
      <c r="G256" s="9" t="s">
        <v>461</v>
      </c>
      <c r="H256" s="38">
        <v>9011089</v>
      </c>
      <c r="I256" s="5">
        <v>32.020000000000003</v>
      </c>
      <c r="J256" s="5">
        <v>118.49</v>
      </c>
      <c r="K256" s="81">
        <f t="shared" si="12"/>
        <v>0.89765151515151509</v>
      </c>
      <c r="L256" s="5">
        <f t="shared" si="13"/>
        <v>86.47</v>
      </c>
      <c r="M256" s="81">
        <f t="shared" si="14"/>
        <v>0.65507575757575753</v>
      </c>
    </row>
    <row r="257" spans="1:13" ht="39.6" x14ac:dyDescent="0.25">
      <c r="A257" s="14" t="s">
        <v>7172</v>
      </c>
      <c r="B257" s="9" t="s">
        <v>2283</v>
      </c>
      <c r="C257" s="9" t="s">
        <v>45</v>
      </c>
      <c r="D257" s="10" t="s">
        <v>2282</v>
      </c>
      <c r="E257" s="5" t="s">
        <v>3461</v>
      </c>
      <c r="F257" s="9">
        <v>200</v>
      </c>
      <c r="G257" s="9" t="s">
        <v>444</v>
      </c>
      <c r="H257" s="38">
        <v>8668967</v>
      </c>
      <c r="I257" s="5">
        <v>37.04</v>
      </c>
      <c r="J257" s="5">
        <v>137.4</v>
      </c>
      <c r="K257" s="81">
        <f t="shared" si="12"/>
        <v>0.68700000000000006</v>
      </c>
      <c r="L257" s="5">
        <f t="shared" si="13"/>
        <v>100.36000000000001</v>
      </c>
      <c r="M257" s="81">
        <f t="shared" si="14"/>
        <v>0.50180000000000002</v>
      </c>
    </row>
    <row r="258" spans="1:13" ht="26.4" x14ac:dyDescent="0.25">
      <c r="A258" s="14" t="s">
        <v>7173</v>
      </c>
      <c r="B258" s="9" t="s">
        <v>2285</v>
      </c>
      <c r="C258" s="9" t="s">
        <v>45</v>
      </c>
      <c r="D258" s="10" t="s">
        <v>2284</v>
      </c>
      <c r="E258" s="5" t="s">
        <v>3462</v>
      </c>
      <c r="F258" s="9">
        <v>220</v>
      </c>
      <c r="G258" s="9" t="s">
        <v>2286</v>
      </c>
      <c r="H258" s="38">
        <v>8668795</v>
      </c>
      <c r="I258" s="5">
        <v>38.71</v>
      </c>
      <c r="J258" s="5">
        <v>119.24</v>
      </c>
      <c r="K258" s="81">
        <f t="shared" si="12"/>
        <v>0.54199999999999993</v>
      </c>
      <c r="L258" s="5">
        <f t="shared" si="13"/>
        <v>80.53</v>
      </c>
      <c r="M258" s="81">
        <f t="shared" si="14"/>
        <v>0.36604545454545456</v>
      </c>
    </row>
    <row r="259" spans="1:13" ht="52.8" x14ac:dyDescent="0.25">
      <c r="A259" s="14" t="s">
        <v>7174</v>
      </c>
      <c r="B259" s="9" t="s">
        <v>2287</v>
      </c>
      <c r="C259" s="9" t="s">
        <v>45</v>
      </c>
      <c r="D259" s="10" t="s">
        <v>945</v>
      </c>
      <c r="E259" s="5" t="s">
        <v>3463</v>
      </c>
      <c r="F259" s="9">
        <v>126</v>
      </c>
      <c r="G259" s="9" t="s">
        <v>2288</v>
      </c>
      <c r="H259" s="38">
        <v>8898155</v>
      </c>
      <c r="I259" s="5">
        <v>32.549999999999997</v>
      </c>
      <c r="J259" s="5">
        <v>104.06</v>
      </c>
      <c r="K259" s="81">
        <f t="shared" si="12"/>
        <v>0.82587301587301587</v>
      </c>
      <c r="L259" s="5">
        <f t="shared" si="13"/>
        <v>71.510000000000005</v>
      </c>
      <c r="M259" s="81">
        <f t="shared" ref="M259:M301" si="15">L259/$F259</f>
        <v>0.56753968253968257</v>
      </c>
    </row>
    <row r="260" spans="1:13" ht="52.8" x14ac:dyDescent="0.25">
      <c r="A260" s="14" t="s">
        <v>7175</v>
      </c>
      <c r="B260" s="9" t="s">
        <v>2289</v>
      </c>
      <c r="C260" s="9" t="s">
        <v>45</v>
      </c>
      <c r="D260" s="10" t="s">
        <v>881</v>
      </c>
      <c r="E260" s="5" t="s">
        <v>3464</v>
      </c>
      <c r="F260" s="9">
        <v>150</v>
      </c>
      <c r="G260" s="9" t="s">
        <v>2290</v>
      </c>
      <c r="H260" s="38">
        <v>9011088</v>
      </c>
      <c r="I260" s="5">
        <v>14.18</v>
      </c>
      <c r="J260" s="5">
        <v>58.37</v>
      </c>
      <c r="K260" s="81">
        <f t="shared" ref="K260:K301" si="16">J260/$F260</f>
        <v>0.38913333333333333</v>
      </c>
      <c r="L260" s="5">
        <f t="shared" ref="L260:L301" si="17">J260-$I260</f>
        <v>44.19</v>
      </c>
      <c r="M260" s="81">
        <f t="shared" si="15"/>
        <v>0.29459999999999997</v>
      </c>
    </row>
    <row r="261" spans="1:13" ht="39.6" x14ac:dyDescent="0.25">
      <c r="A261" s="14" t="s">
        <v>7176</v>
      </c>
      <c r="B261" s="9" t="s">
        <v>2292</v>
      </c>
      <c r="C261" s="9" t="s">
        <v>45</v>
      </c>
      <c r="D261" s="10" t="s">
        <v>2291</v>
      </c>
      <c r="E261" s="5" t="s">
        <v>3465</v>
      </c>
      <c r="F261" s="9">
        <v>126</v>
      </c>
      <c r="G261" s="9" t="s">
        <v>2293</v>
      </c>
      <c r="H261" s="38">
        <v>8898145</v>
      </c>
      <c r="I261" s="5">
        <v>32.549999999999997</v>
      </c>
      <c r="J261" s="5">
        <v>114</v>
      </c>
      <c r="K261" s="81">
        <f t="shared" si="16"/>
        <v>0.90476190476190477</v>
      </c>
      <c r="L261" s="5">
        <f t="shared" si="17"/>
        <v>81.45</v>
      </c>
      <c r="M261" s="81">
        <f t="shared" si="15"/>
        <v>0.64642857142857146</v>
      </c>
    </row>
    <row r="262" spans="1:13" ht="26.4" x14ac:dyDescent="0.25">
      <c r="A262" s="14" t="s">
        <v>7177</v>
      </c>
      <c r="B262" s="9" t="s">
        <v>2294</v>
      </c>
      <c r="C262" s="9" t="s">
        <v>45</v>
      </c>
      <c r="D262" s="10" t="s">
        <v>882</v>
      </c>
      <c r="E262" s="5" t="s">
        <v>3466</v>
      </c>
      <c r="F262" s="9">
        <v>150</v>
      </c>
      <c r="G262" s="9" t="s">
        <v>2295</v>
      </c>
      <c r="H262" s="38">
        <v>9011083</v>
      </c>
      <c r="I262" s="5">
        <v>14.18</v>
      </c>
      <c r="J262" s="5">
        <v>73.06</v>
      </c>
      <c r="K262" s="81">
        <f t="shared" si="16"/>
        <v>0.4870666666666667</v>
      </c>
      <c r="L262" s="5">
        <f t="shared" si="17"/>
        <v>58.88</v>
      </c>
      <c r="M262" s="81">
        <f t="shared" si="15"/>
        <v>0.39253333333333335</v>
      </c>
    </row>
    <row r="263" spans="1:13" ht="66" x14ac:dyDescent="0.25">
      <c r="A263" s="14" t="s">
        <v>7178</v>
      </c>
      <c r="B263" s="9" t="s">
        <v>2297</v>
      </c>
      <c r="C263" s="9" t="s">
        <v>45</v>
      </c>
      <c r="D263" s="10" t="s">
        <v>2296</v>
      </c>
      <c r="E263" s="5" t="s">
        <v>3467</v>
      </c>
      <c r="F263" s="9">
        <v>120</v>
      </c>
      <c r="G263" s="9" t="s">
        <v>2298</v>
      </c>
      <c r="H263" s="38">
        <v>9910212</v>
      </c>
      <c r="I263" s="5">
        <v>31.07</v>
      </c>
      <c r="J263" s="5">
        <v>91.57</v>
      </c>
      <c r="K263" s="81">
        <f t="shared" si="16"/>
        <v>0.76308333333333322</v>
      </c>
      <c r="L263" s="5">
        <f t="shared" si="17"/>
        <v>60.499999999999993</v>
      </c>
      <c r="M263" s="81">
        <f t="shared" si="15"/>
        <v>0.50416666666666665</v>
      </c>
    </row>
    <row r="264" spans="1:13" ht="39.6" x14ac:dyDescent="0.25">
      <c r="A264" s="14" t="s">
        <v>7179</v>
      </c>
      <c r="B264" s="9" t="s">
        <v>2299</v>
      </c>
      <c r="C264" s="9" t="s">
        <v>45</v>
      </c>
      <c r="D264" s="10" t="s">
        <v>879</v>
      </c>
      <c r="E264" s="5" t="s">
        <v>3468</v>
      </c>
      <c r="F264" s="9">
        <v>150</v>
      </c>
      <c r="G264" s="9" t="s">
        <v>2263</v>
      </c>
      <c r="H264" s="38">
        <v>9011084</v>
      </c>
      <c r="I264" s="5">
        <v>14.6</v>
      </c>
      <c r="J264" s="5">
        <v>60.02</v>
      </c>
      <c r="K264" s="81">
        <f t="shared" si="16"/>
        <v>0.40013333333333334</v>
      </c>
      <c r="L264" s="5">
        <f t="shared" si="17"/>
        <v>45.42</v>
      </c>
      <c r="M264" s="81">
        <f t="shared" si="15"/>
        <v>0.30280000000000001</v>
      </c>
    </row>
    <row r="265" spans="1:13" ht="39.6" x14ac:dyDescent="0.25">
      <c r="A265" s="14" t="s">
        <v>7180</v>
      </c>
      <c r="B265" s="9" t="s">
        <v>2300</v>
      </c>
      <c r="C265" s="9" t="s">
        <v>45</v>
      </c>
      <c r="D265" s="10" t="s">
        <v>929</v>
      </c>
      <c r="E265" s="5" t="s">
        <v>3469</v>
      </c>
      <c r="F265" s="9">
        <v>150</v>
      </c>
      <c r="G265" s="9" t="s">
        <v>2263</v>
      </c>
      <c r="H265" s="38">
        <v>9011086</v>
      </c>
      <c r="I265" s="5">
        <v>29.43</v>
      </c>
      <c r="J265" s="5">
        <v>85.89</v>
      </c>
      <c r="K265" s="81">
        <f t="shared" si="16"/>
        <v>0.5726</v>
      </c>
      <c r="L265" s="5">
        <f t="shared" si="17"/>
        <v>56.46</v>
      </c>
      <c r="M265" s="81">
        <f t="shared" si="15"/>
        <v>0.37640000000000001</v>
      </c>
    </row>
    <row r="266" spans="1:13" ht="39.6" x14ac:dyDescent="0.25">
      <c r="A266" s="14" t="s">
        <v>7181</v>
      </c>
      <c r="B266" s="9" t="s">
        <v>2301</v>
      </c>
      <c r="C266" s="9" t="s">
        <v>45</v>
      </c>
      <c r="D266" s="10" t="s">
        <v>908</v>
      </c>
      <c r="E266" s="5" t="s">
        <v>3470</v>
      </c>
      <c r="F266" s="9">
        <v>150</v>
      </c>
      <c r="G266" s="9" t="s">
        <v>2302</v>
      </c>
      <c r="H266" s="38">
        <v>9011080</v>
      </c>
      <c r="I266" s="5">
        <v>14.02</v>
      </c>
      <c r="J266" s="5">
        <v>57.75</v>
      </c>
      <c r="K266" s="81">
        <f t="shared" si="16"/>
        <v>0.38500000000000001</v>
      </c>
      <c r="L266" s="5">
        <f t="shared" si="17"/>
        <v>43.730000000000004</v>
      </c>
      <c r="M266" s="81">
        <f t="shared" si="15"/>
        <v>0.29153333333333337</v>
      </c>
    </row>
    <row r="267" spans="1:13" ht="39.6" x14ac:dyDescent="0.25">
      <c r="A267" s="14" t="s">
        <v>7182</v>
      </c>
      <c r="B267" s="9" t="s">
        <v>2303</v>
      </c>
      <c r="C267" s="9" t="s">
        <v>45</v>
      </c>
      <c r="D267" s="10" t="s">
        <v>909</v>
      </c>
      <c r="E267" s="5" t="s">
        <v>3471</v>
      </c>
      <c r="F267" s="9">
        <v>150</v>
      </c>
      <c r="G267" s="9" t="s">
        <v>2304</v>
      </c>
      <c r="H267" s="38">
        <v>9011087</v>
      </c>
      <c r="I267" s="5">
        <v>14.59</v>
      </c>
      <c r="J267" s="5">
        <v>62.37</v>
      </c>
      <c r="K267" s="81">
        <f t="shared" si="16"/>
        <v>0.4158</v>
      </c>
      <c r="L267" s="5">
        <f t="shared" si="17"/>
        <v>47.78</v>
      </c>
      <c r="M267" s="81">
        <f t="shared" si="15"/>
        <v>0.31853333333333333</v>
      </c>
    </row>
    <row r="268" spans="1:13" ht="52.8" x14ac:dyDescent="0.25">
      <c r="A268" s="14" t="s">
        <v>7183</v>
      </c>
      <c r="B268" s="9" t="s">
        <v>2306</v>
      </c>
      <c r="C268" s="9" t="s">
        <v>45</v>
      </c>
      <c r="D268" s="10" t="s">
        <v>2305</v>
      </c>
      <c r="E268" s="5" t="s">
        <v>3472</v>
      </c>
      <c r="F268" s="9">
        <v>126</v>
      </c>
      <c r="G268" s="9" t="s">
        <v>2307</v>
      </c>
      <c r="H268" s="38">
        <v>8668759</v>
      </c>
      <c r="I268" s="5">
        <v>31.07</v>
      </c>
      <c r="J268" s="5">
        <v>95.02</v>
      </c>
      <c r="K268" s="81">
        <f t="shared" si="16"/>
        <v>0.75412698412698409</v>
      </c>
      <c r="L268" s="5">
        <f t="shared" si="17"/>
        <v>63.949999999999996</v>
      </c>
      <c r="M268" s="81">
        <f t="shared" si="15"/>
        <v>0.50753968253968251</v>
      </c>
    </row>
    <row r="269" spans="1:13" ht="26.4" x14ac:dyDescent="0.25">
      <c r="A269" s="14" t="s">
        <v>7184</v>
      </c>
      <c r="B269" s="9" t="s">
        <v>2308</v>
      </c>
      <c r="C269" s="9" t="s">
        <v>45</v>
      </c>
      <c r="D269" s="10" t="s">
        <v>906</v>
      </c>
      <c r="E269" s="5" t="s">
        <v>3473</v>
      </c>
      <c r="F269" s="9">
        <v>150</v>
      </c>
      <c r="G269" s="9" t="s">
        <v>2309</v>
      </c>
      <c r="H269" s="38">
        <v>9011081</v>
      </c>
      <c r="I269" s="5">
        <v>14.02</v>
      </c>
      <c r="J269" s="5">
        <v>61.74</v>
      </c>
      <c r="K269" s="81">
        <f t="shared" si="16"/>
        <v>0.41160000000000002</v>
      </c>
      <c r="L269" s="5">
        <f t="shared" si="17"/>
        <v>47.72</v>
      </c>
      <c r="M269" s="81">
        <f t="shared" si="15"/>
        <v>0.31813333333333332</v>
      </c>
    </row>
    <row r="270" spans="1:13" ht="39.6" x14ac:dyDescent="0.25">
      <c r="A270" s="14" t="s">
        <v>7185</v>
      </c>
      <c r="B270" s="9" t="s">
        <v>2310</v>
      </c>
      <c r="C270" s="9" t="s">
        <v>45</v>
      </c>
      <c r="D270" s="10" t="s">
        <v>883</v>
      </c>
      <c r="E270" s="5" t="s">
        <v>3474</v>
      </c>
      <c r="F270" s="9">
        <v>150</v>
      </c>
      <c r="G270" s="9" t="s">
        <v>2304</v>
      </c>
      <c r="H270" s="38">
        <v>9011082</v>
      </c>
      <c r="I270" s="5">
        <v>14.59</v>
      </c>
      <c r="J270" s="5">
        <v>64.260000000000005</v>
      </c>
      <c r="K270" s="81">
        <f t="shared" si="16"/>
        <v>0.42840000000000006</v>
      </c>
      <c r="L270" s="5">
        <f t="shared" si="17"/>
        <v>49.67</v>
      </c>
      <c r="M270" s="81">
        <f t="shared" si="15"/>
        <v>0.33113333333333334</v>
      </c>
    </row>
    <row r="271" spans="1:13" ht="39.6" x14ac:dyDescent="0.25">
      <c r="A271" s="14" t="s">
        <v>7186</v>
      </c>
      <c r="B271" s="9" t="s">
        <v>2245</v>
      </c>
      <c r="C271" s="9" t="s">
        <v>2240</v>
      </c>
      <c r="D271" s="10" t="s">
        <v>2244</v>
      </c>
      <c r="E271" s="5" t="s">
        <v>3444</v>
      </c>
      <c r="F271" s="9">
        <v>64</v>
      </c>
      <c r="G271" s="9" t="s">
        <v>2246</v>
      </c>
      <c r="H271" s="38">
        <v>8904010</v>
      </c>
      <c r="I271" s="5">
        <v>11.24</v>
      </c>
      <c r="J271" s="5">
        <v>57.89</v>
      </c>
      <c r="K271" s="81">
        <f t="shared" si="16"/>
        <v>0.90453125000000001</v>
      </c>
      <c r="L271" s="5">
        <f t="shared" si="17"/>
        <v>46.65</v>
      </c>
      <c r="M271" s="81">
        <f t="shared" si="15"/>
        <v>0.72890624999999998</v>
      </c>
    </row>
    <row r="272" spans="1:13" ht="26.4" x14ac:dyDescent="0.25">
      <c r="A272" s="14" t="s">
        <v>7187</v>
      </c>
      <c r="B272" s="9" t="s">
        <v>2248</v>
      </c>
      <c r="C272" s="9" t="s">
        <v>2240</v>
      </c>
      <c r="D272" s="10" t="s">
        <v>2247</v>
      </c>
      <c r="E272" s="5" t="s">
        <v>3445</v>
      </c>
      <c r="F272" s="9">
        <v>221</v>
      </c>
      <c r="G272" s="9" t="s">
        <v>2249</v>
      </c>
      <c r="H272" s="38">
        <v>8914006</v>
      </c>
      <c r="I272" s="5">
        <v>10.97</v>
      </c>
      <c r="J272" s="5">
        <v>77.72</v>
      </c>
      <c r="K272" s="81">
        <f t="shared" si="16"/>
        <v>0.35167420814479639</v>
      </c>
      <c r="L272" s="5">
        <f t="shared" si="17"/>
        <v>66.75</v>
      </c>
      <c r="M272" s="81">
        <f t="shared" si="15"/>
        <v>0.30203619909502261</v>
      </c>
    </row>
    <row r="273" spans="1:13" ht="39.6" x14ac:dyDescent="0.25">
      <c r="A273" s="14" t="s">
        <v>7188</v>
      </c>
      <c r="B273" s="9" t="s">
        <v>2250</v>
      </c>
      <c r="C273" s="9" t="s">
        <v>45</v>
      </c>
      <c r="D273" s="10" t="s">
        <v>871</v>
      </c>
      <c r="E273" s="5" t="s">
        <v>3475</v>
      </c>
      <c r="F273" s="9">
        <v>100</v>
      </c>
      <c r="G273" s="9" t="s">
        <v>2251</v>
      </c>
      <c r="H273" s="38">
        <v>9010069</v>
      </c>
      <c r="I273" s="5">
        <v>12</v>
      </c>
      <c r="J273" s="5">
        <v>98.1</v>
      </c>
      <c r="K273" s="81">
        <f t="shared" si="16"/>
        <v>0.98099999999999998</v>
      </c>
      <c r="L273" s="5">
        <f t="shared" si="17"/>
        <v>86.1</v>
      </c>
      <c r="M273" s="81">
        <f t="shared" si="15"/>
        <v>0.86099999999999999</v>
      </c>
    </row>
    <row r="274" spans="1:13" ht="26.4" x14ac:dyDescent="0.25">
      <c r="A274" s="14" t="s">
        <v>7189</v>
      </c>
      <c r="B274" s="9" t="s">
        <v>2253</v>
      </c>
      <c r="C274" s="9" t="s">
        <v>45</v>
      </c>
      <c r="D274" s="10" t="s">
        <v>2252</v>
      </c>
      <c r="E274" s="5" t="s">
        <v>3447</v>
      </c>
      <c r="F274" s="9">
        <v>53</v>
      </c>
      <c r="G274" s="9" t="s">
        <v>2254</v>
      </c>
      <c r="H274" s="38">
        <v>8930102</v>
      </c>
      <c r="I274" s="5">
        <v>10.56</v>
      </c>
      <c r="J274" s="5">
        <v>27.31</v>
      </c>
      <c r="K274" s="81">
        <f t="shared" si="16"/>
        <v>0.51528301886792449</v>
      </c>
      <c r="L274" s="5">
        <f t="shared" si="17"/>
        <v>16.75</v>
      </c>
      <c r="M274" s="81">
        <f t="shared" si="15"/>
        <v>0.31603773584905659</v>
      </c>
    </row>
    <row r="275" spans="1:13" ht="26.4" x14ac:dyDescent="0.25">
      <c r="A275" s="14" t="s">
        <v>7190</v>
      </c>
      <c r="B275" s="9" t="s">
        <v>2255</v>
      </c>
      <c r="C275" s="9" t="s">
        <v>45</v>
      </c>
      <c r="D275" s="10" t="s">
        <v>907</v>
      </c>
      <c r="E275" s="5" t="s">
        <v>3448</v>
      </c>
      <c r="F275" s="9">
        <v>107</v>
      </c>
      <c r="G275" s="9" t="s">
        <v>1608</v>
      </c>
      <c r="H275" s="38">
        <v>9010058</v>
      </c>
      <c r="I275" s="5">
        <v>26.51</v>
      </c>
      <c r="J275" s="5">
        <v>49.1</v>
      </c>
      <c r="K275" s="81">
        <f t="shared" si="16"/>
        <v>0.4588785046728972</v>
      </c>
      <c r="L275" s="5">
        <f t="shared" si="17"/>
        <v>22.59</v>
      </c>
      <c r="M275" s="81">
        <f t="shared" si="15"/>
        <v>0.21112149532710281</v>
      </c>
    </row>
    <row r="276" spans="1:13" ht="26.4" x14ac:dyDescent="0.25">
      <c r="A276" s="14" t="s">
        <v>7191</v>
      </c>
      <c r="B276" s="9" t="s">
        <v>2256</v>
      </c>
      <c r="C276" s="9" t="s">
        <v>45</v>
      </c>
      <c r="D276" s="10" t="s">
        <v>932</v>
      </c>
      <c r="E276" s="5" t="s">
        <v>3449</v>
      </c>
      <c r="F276" s="9">
        <v>96</v>
      </c>
      <c r="G276" s="9" t="s">
        <v>885</v>
      </c>
      <c r="H276" s="38">
        <v>9900020</v>
      </c>
      <c r="I276" s="5">
        <v>16.399999999999999</v>
      </c>
      <c r="J276" s="5">
        <v>37.869999999999997</v>
      </c>
      <c r="K276" s="81">
        <f t="shared" si="16"/>
        <v>0.39447916666666666</v>
      </c>
      <c r="L276" s="5">
        <f t="shared" si="17"/>
        <v>21.47</v>
      </c>
      <c r="M276" s="81">
        <f t="shared" si="15"/>
        <v>0.22364583333333332</v>
      </c>
    </row>
    <row r="277" spans="1:13" ht="26.4" x14ac:dyDescent="0.25">
      <c r="A277" s="14" t="s">
        <v>7192</v>
      </c>
      <c r="B277" s="9" t="s">
        <v>2257</v>
      </c>
      <c r="C277" s="9" t="s">
        <v>45</v>
      </c>
      <c r="D277" s="10" t="s">
        <v>884</v>
      </c>
      <c r="E277" s="5" t="s">
        <v>3450</v>
      </c>
      <c r="F277" s="9">
        <v>55</v>
      </c>
      <c r="G277" s="9">
        <v>3.5</v>
      </c>
      <c r="H277" s="38">
        <v>9920022</v>
      </c>
      <c r="I277" s="5">
        <v>6.82</v>
      </c>
      <c r="J277" s="5">
        <v>38.32</v>
      </c>
      <c r="K277" s="81">
        <f t="shared" si="16"/>
        <v>0.69672727272727275</v>
      </c>
      <c r="L277" s="5">
        <f t="shared" si="17"/>
        <v>31.5</v>
      </c>
      <c r="M277" s="81">
        <f t="shared" si="15"/>
        <v>0.57272727272727275</v>
      </c>
    </row>
    <row r="278" spans="1:13" ht="39.6" x14ac:dyDescent="0.25">
      <c r="A278" s="14" t="s">
        <v>7193</v>
      </c>
      <c r="B278" s="9" t="s">
        <v>2259</v>
      </c>
      <c r="C278" s="9" t="s">
        <v>45</v>
      </c>
      <c r="D278" s="10" t="s">
        <v>2258</v>
      </c>
      <c r="E278" s="5" t="s">
        <v>3451</v>
      </c>
      <c r="F278" s="9">
        <v>100</v>
      </c>
      <c r="G278" s="9" t="s">
        <v>2260</v>
      </c>
      <c r="H278" s="38">
        <v>9900018</v>
      </c>
      <c r="I278" s="5">
        <v>12</v>
      </c>
      <c r="J278" s="5">
        <v>123.4</v>
      </c>
      <c r="K278" s="81">
        <f t="shared" si="16"/>
        <v>1.234</v>
      </c>
      <c r="L278" s="5">
        <f t="shared" si="17"/>
        <v>111.4</v>
      </c>
      <c r="M278" s="81">
        <f t="shared" si="15"/>
        <v>1.1140000000000001</v>
      </c>
    </row>
    <row r="279" spans="1:13" ht="39.6" x14ac:dyDescent="0.25">
      <c r="A279" s="14" t="s">
        <v>7194</v>
      </c>
      <c r="B279" s="9" t="s">
        <v>2262</v>
      </c>
      <c r="C279" s="9" t="s">
        <v>45</v>
      </c>
      <c r="D279" s="10" t="s">
        <v>2261</v>
      </c>
      <c r="E279" s="5" t="s">
        <v>3452</v>
      </c>
      <c r="F279" s="9">
        <v>100</v>
      </c>
      <c r="G279" s="9" t="s">
        <v>2263</v>
      </c>
      <c r="H279" s="38">
        <v>9406965</v>
      </c>
      <c r="I279" s="5">
        <v>16.91</v>
      </c>
      <c r="J279" s="5">
        <v>68.06</v>
      </c>
      <c r="K279" s="81">
        <f t="shared" si="16"/>
        <v>0.68059999999999998</v>
      </c>
      <c r="L279" s="5">
        <f t="shared" si="17"/>
        <v>51.150000000000006</v>
      </c>
      <c r="M279" s="81">
        <f t="shared" si="15"/>
        <v>0.51150000000000007</v>
      </c>
    </row>
    <row r="280" spans="1:13" ht="26.4" x14ac:dyDescent="0.25">
      <c r="A280" s="14" t="s">
        <v>7195</v>
      </c>
      <c r="B280" s="9" t="s">
        <v>2264</v>
      </c>
      <c r="C280" s="9" t="s">
        <v>45</v>
      </c>
      <c r="D280" s="10" t="s">
        <v>178</v>
      </c>
      <c r="E280" s="5" t="s">
        <v>3453</v>
      </c>
      <c r="F280" s="9">
        <v>234</v>
      </c>
      <c r="G280" s="9" t="s">
        <v>2265</v>
      </c>
      <c r="H280" s="38">
        <v>8869440</v>
      </c>
      <c r="I280" s="5"/>
      <c r="J280" s="5">
        <v>167.63</v>
      </c>
      <c r="K280" s="81">
        <f t="shared" si="16"/>
        <v>0.71636752136752135</v>
      </c>
      <c r="L280" s="5">
        <f t="shared" si="17"/>
        <v>167.63</v>
      </c>
      <c r="M280" s="81">
        <f t="shared" si="15"/>
        <v>0.71636752136752135</v>
      </c>
    </row>
    <row r="281" spans="1:13" ht="26.4" x14ac:dyDescent="0.25">
      <c r="A281" s="14" t="s">
        <v>7196</v>
      </c>
      <c r="B281" s="9" t="s">
        <v>2267</v>
      </c>
      <c r="C281" s="9" t="s">
        <v>45</v>
      </c>
      <c r="D281" s="10" t="s">
        <v>2266</v>
      </c>
      <c r="E281" s="5" t="s">
        <v>3454</v>
      </c>
      <c r="F281" s="9">
        <v>47</v>
      </c>
      <c r="G281" s="9" t="s">
        <v>1608</v>
      </c>
      <c r="H281" s="38">
        <v>8868312</v>
      </c>
      <c r="I281" s="5">
        <v>10.86</v>
      </c>
      <c r="J281" s="5">
        <v>43.75</v>
      </c>
      <c r="K281" s="81">
        <f t="shared" si="16"/>
        <v>0.93085106382978722</v>
      </c>
      <c r="L281" s="5">
        <f t="shared" si="17"/>
        <v>32.89</v>
      </c>
      <c r="M281" s="81">
        <f t="shared" si="15"/>
        <v>0.69978723404255316</v>
      </c>
    </row>
    <row r="282" spans="1:13" ht="26.4" x14ac:dyDescent="0.25">
      <c r="A282" s="14" t="s">
        <v>7197</v>
      </c>
      <c r="B282" s="9" t="s">
        <v>2269</v>
      </c>
      <c r="C282" s="9" t="s">
        <v>45</v>
      </c>
      <c r="D282" s="10" t="s">
        <v>2268</v>
      </c>
      <c r="E282" s="5" t="s">
        <v>3455</v>
      </c>
      <c r="F282" s="9">
        <v>160</v>
      </c>
      <c r="G282" s="9" t="s">
        <v>15</v>
      </c>
      <c r="H282" s="38">
        <v>8869441</v>
      </c>
      <c r="I282" s="5">
        <v>43.51</v>
      </c>
      <c r="J282" s="5">
        <v>106.91</v>
      </c>
      <c r="K282" s="81">
        <f t="shared" si="16"/>
        <v>0.66818749999999993</v>
      </c>
      <c r="L282" s="5">
        <f t="shared" si="17"/>
        <v>63.4</v>
      </c>
      <c r="M282" s="81">
        <f t="shared" si="15"/>
        <v>0.39624999999999999</v>
      </c>
    </row>
    <row r="283" spans="1:13" ht="39.6" x14ac:dyDescent="0.25">
      <c r="A283" s="14" t="s">
        <v>7198</v>
      </c>
      <c r="B283" s="9" t="s">
        <v>2271</v>
      </c>
      <c r="C283" s="9" t="s">
        <v>45</v>
      </c>
      <c r="D283" s="10" t="s">
        <v>2270</v>
      </c>
      <c r="E283" s="5" t="s">
        <v>3456</v>
      </c>
      <c r="F283" s="9">
        <v>100</v>
      </c>
      <c r="G283" s="9" t="s">
        <v>2272</v>
      </c>
      <c r="H283" s="38">
        <v>9011070</v>
      </c>
      <c r="I283" s="5">
        <v>12.59</v>
      </c>
      <c r="J283" s="5">
        <v>40.97</v>
      </c>
      <c r="K283" s="81">
        <f t="shared" si="16"/>
        <v>0.40970000000000001</v>
      </c>
      <c r="L283" s="5">
        <f t="shared" si="17"/>
        <v>28.38</v>
      </c>
      <c r="M283" s="81">
        <f t="shared" si="15"/>
        <v>0.2838</v>
      </c>
    </row>
    <row r="284" spans="1:13" ht="52.8" x14ac:dyDescent="0.25">
      <c r="A284" s="14" t="s">
        <v>7199</v>
      </c>
      <c r="B284" s="9" t="s">
        <v>2274</v>
      </c>
      <c r="C284" s="9" t="s">
        <v>45</v>
      </c>
      <c r="D284" s="10" t="s">
        <v>2273</v>
      </c>
      <c r="E284" s="5" t="s">
        <v>3457</v>
      </c>
      <c r="F284" s="9">
        <v>120</v>
      </c>
      <c r="G284" s="9" t="s">
        <v>2275</v>
      </c>
      <c r="H284" s="38">
        <v>9911026</v>
      </c>
      <c r="I284" s="5">
        <v>29.33</v>
      </c>
      <c r="J284" s="5">
        <v>116.47</v>
      </c>
      <c r="K284" s="81">
        <f t="shared" si="16"/>
        <v>0.97058333333333335</v>
      </c>
      <c r="L284" s="5">
        <f t="shared" si="17"/>
        <v>87.14</v>
      </c>
      <c r="M284" s="81">
        <f t="shared" si="15"/>
        <v>0.72616666666666663</v>
      </c>
    </row>
    <row r="285" spans="1:13" ht="39.6" x14ac:dyDescent="0.25">
      <c r="A285" s="14" t="s">
        <v>7200</v>
      </c>
      <c r="B285" s="9" t="s">
        <v>2277</v>
      </c>
      <c r="C285" s="9" t="s">
        <v>45</v>
      </c>
      <c r="D285" s="10" t="s">
        <v>2276</v>
      </c>
      <c r="E285" s="5" t="s">
        <v>3458</v>
      </c>
      <c r="F285" s="9">
        <v>132</v>
      </c>
      <c r="G285" s="9" t="s">
        <v>461</v>
      </c>
      <c r="H285" s="38">
        <v>9011079</v>
      </c>
      <c r="I285" s="5">
        <v>32.020000000000003</v>
      </c>
      <c r="J285" s="5">
        <v>104.38</v>
      </c>
      <c r="K285" s="81">
        <f t="shared" si="16"/>
        <v>0.79075757575757577</v>
      </c>
      <c r="L285" s="5">
        <f t="shared" si="17"/>
        <v>72.359999999999985</v>
      </c>
      <c r="M285" s="81">
        <f t="shared" si="15"/>
        <v>0.5481818181818181</v>
      </c>
    </row>
    <row r="286" spans="1:13" ht="26.4" x14ac:dyDescent="0.25">
      <c r="A286" s="14" t="s">
        <v>7201</v>
      </c>
      <c r="B286" s="9" t="s">
        <v>2278</v>
      </c>
      <c r="C286" s="9" t="s">
        <v>45</v>
      </c>
      <c r="D286" s="10" t="s">
        <v>880</v>
      </c>
      <c r="E286" s="5" t="s">
        <v>3459</v>
      </c>
      <c r="F286" s="9">
        <v>150</v>
      </c>
      <c r="G286" s="9" t="s">
        <v>2279</v>
      </c>
      <c r="H286" s="38">
        <v>9011077</v>
      </c>
      <c r="I286" s="5">
        <v>14.6</v>
      </c>
      <c r="J286" s="5">
        <v>58.66</v>
      </c>
      <c r="K286" s="81">
        <f t="shared" si="16"/>
        <v>0.39106666666666662</v>
      </c>
      <c r="L286" s="5">
        <f t="shared" si="17"/>
        <v>44.059999999999995</v>
      </c>
      <c r="M286" s="81">
        <f t="shared" si="15"/>
        <v>0.29373333333333329</v>
      </c>
    </row>
    <row r="287" spans="1:13" ht="39.6" x14ac:dyDescent="0.25">
      <c r="A287" s="14" t="s">
        <v>7202</v>
      </c>
      <c r="B287" s="9" t="s">
        <v>2281</v>
      </c>
      <c r="C287" s="9" t="s">
        <v>45</v>
      </c>
      <c r="D287" s="10" t="s">
        <v>2280</v>
      </c>
      <c r="E287" s="5" t="s">
        <v>3460</v>
      </c>
      <c r="F287" s="9">
        <v>132</v>
      </c>
      <c r="G287" s="9" t="s">
        <v>461</v>
      </c>
      <c r="H287" s="38">
        <v>9011089</v>
      </c>
      <c r="I287" s="5">
        <v>32.020000000000003</v>
      </c>
      <c r="J287" s="5">
        <v>118.49</v>
      </c>
      <c r="K287" s="81">
        <f t="shared" si="16"/>
        <v>0.89765151515151509</v>
      </c>
      <c r="L287" s="5">
        <f t="shared" si="17"/>
        <v>86.47</v>
      </c>
      <c r="M287" s="81">
        <f t="shared" si="15"/>
        <v>0.65507575757575753</v>
      </c>
    </row>
    <row r="288" spans="1:13" ht="39.6" x14ac:dyDescent="0.25">
      <c r="A288" s="14" t="s">
        <v>7203</v>
      </c>
      <c r="B288" s="9" t="s">
        <v>2283</v>
      </c>
      <c r="C288" s="9" t="s">
        <v>45</v>
      </c>
      <c r="D288" s="10" t="s">
        <v>2282</v>
      </c>
      <c r="E288" s="5" t="s">
        <v>3461</v>
      </c>
      <c r="F288" s="9">
        <v>200</v>
      </c>
      <c r="G288" s="9" t="s">
        <v>444</v>
      </c>
      <c r="H288" s="38">
        <v>8668967</v>
      </c>
      <c r="I288" s="5">
        <v>37.04</v>
      </c>
      <c r="J288" s="5">
        <v>137.4</v>
      </c>
      <c r="K288" s="81">
        <f t="shared" si="16"/>
        <v>0.68700000000000006</v>
      </c>
      <c r="L288" s="5">
        <f t="shared" si="17"/>
        <v>100.36000000000001</v>
      </c>
      <c r="M288" s="81">
        <f t="shared" si="15"/>
        <v>0.50180000000000002</v>
      </c>
    </row>
    <row r="289" spans="1:13" ht="26.4" x14ac:dyDescent="0.25">
      <c r="A289" s="14" t="s">
        <v>7204</v>
      </c>
      <c r="B289" s="9" t="s">
        <v>2285</v>
      </c>
      <c r="C289" s="9" t="s">
        <v>45</v>
      </c>
      <c r="D289" s="10" t="s">
        <v>2284</v>
      </c>
      <c r="E289" s="5" t="s">
        <v>3462</v>
      </c>
      <c r="F289" s="9">
        <v>220</v>
      </c>
      <c r="G289" s="9" t="s">
        <v>2286</v>
      </c>
      <c r="H289" s="38">
        <v>8668795</v>
      </c>
      <c r="I289" s="5">
        <v>38.71</v>
      </c>
      <c r="J289" s="5">
        <v>119.24</v>
      </c>
      <c r="K289" s="81">
        <f t="shared" si="16"/>
        <v>0.54199999999999993</v>
      </c>
      <c r="L289" s="5">
        <f t="shared" si="17"/>
        <v>80.53</v>
      </c>
      <c r="M289" s="81">
        <f t="shared" si="15"/>
        <v>0.36604545454545456</v>
      </c>
    </row>
    <row r="290" spans="1:13" ht="52.8" x14ac:dyDescent="0.25">
      <c r="A290" s="14" t="s">
        <v>7205</v>
      </c>
      <c r="B290" s="9" t="s">
        <v>2287</v>
      </c>
      <c r="C290" s="9" t="s">
        <v>45</v>
      </c>
      <c r="D290" s="10" t="s">
        <v>945</v>
      </c>
      <c r="E290" s="5" t="s">
        <v>3463</v>
      </c>
      <c r="F290" s="9">
        <v>126</v>
      </c>
      <c r="G290" s="9" t="s">
        <v>2288</v>
      </c>
      <c r="H290" s="38">
        <v>8898155</v>
      </c>
      <c r="I290" s="5">
        <v>32.549999999999997</v>
      </c>
      <c r="J290" s="5">
        <v>104.06</v>
      </c>
      <c r="K290" s="81">
        <f t="shared" si="16"/>
        <v>0.82587301587301587</v>
      </c>
      <c r="L290" s="5">
        <f t="shared" si="17"/>
        <v>71.510000000000005</v>
      </c>
      <c r="M290" s="81">
        <f t="shared" si="15"/>
        <v>0.56753968253968257</v>
      </c>
    </row>
    <row r="291" spans="1:13" ht="52.8" x14ac:dyDescent="0.25">
      <c r="A291" s="14" t="s">
        <v>7206</v>
      </c>
      <c r="B291" s="9" t="s">
        <v>2289</v>
      </c>
      <c r="C291" s="9" t="s">
        <v>45</v>
      </c>
      <c r="D291" s="10" t="s">
        <v>881</v>
      </c>
      <c r="E291" s="5" t="s">
        <v>3464</v>
      </c>
      <c r="F291" s="9">
        <v>150</v>
      </c>
      <c r="G291" s="9" t="s">
        <v>2290</v>
      </c>
      <c r="H291" s="38">
        <v>9011088</v>
      </c>
      <c r="I291" s="5">
        <v>14.18</v>
      </c>
      <c r="J291" s="5">
        <v>58.37</v>
      </c>
      <c r="K291" s="81">
        <f t="shared" si="16"/>
        <v>0.38913333333333333</v>
      </c>
      <c r="L291" s="5">
        <f t="shared" si="17"/>
        <v>44.19</v>
      </c>
      <c r="M291" s="81">
        <f t="shared" si="15"/>
        <v>0.29459999999999997</v>
      </c>
    </row>
    <row r="292" spans="1:13" ht="39.6" x14ac:dyDescent="0.25">
      <c r="A292" s="14" t="s">
        <v>7207</v>
      </c>
      <c r="B292" s="9" t="s">
        <v>2292</v>
      </c>
      <c r="C292" s="9" t="s">
        <v>45</v>
      </c>
      <c r="D292" s="10" t="s">
        <v>2291</v>
      </c>
      <c r="E292" s="5" t="s">
        <v>3465</v>
      </c>
      <c r="F292" s="9">
        <v>126</v>
      </c>
      <c r="G292" s="9" t="s">
        <v>2293</v>
      </c>
      <c r="H292" s="38">
        <v>8898145</v>
      </c>
      <c r="I292" s="5">
        <v>32.549999999999997</v>
      </c>
      <c r="J292" s="5">
        <v>114</v>
      </c>
      <c r="K292" s="81">
        <f t="shared" si="16"/>
        <v>0.90476190476190477</v>
      </c>
      <c r="L292" s="5">
        <f t="shared" si="17"/>
        <v>81.45</v>
      </c>
      <c r="M292" s="81">
        <f t="shared" si="15"/>
        <v>0.64642857142857146</v>
      </c>
    </row>
    <row r="293" spans="1:13" ht="26.4" x14ac:dyDescent="0.25">
      <c r="A293" s="14" t="s">
        <v>7208</v>
      </c>
      <c r="B293" s="9" t="s">
        <v>2294</v>
      </c>
      <c r="C293" s="9" t="s">
        <v>45</v>
      </c>
      <c r="D293" s="10" t="s">
        <v>882</v>
      </c>
      <c r="E293" s="5" t="s">
        <v>3466</v>
      </c>
      <c r="F293" s="9">
        <v>150</v>
      </c>
      <c r="G293" s="9" t="s">
        <v>2295</v>
      </c>
      <c r="H293" s="38">
        <v>9011083</v>
      </c>
      <c r="I293" s="5">
        <v>14.18</v>
      </c>
      <c r="J293" s="5">
        <v>73.06</v>
      </c>
      <c r="K293" s="81">
        <f t="shared" si="16"/>
        <v>0.4870666666666667</v>
      </c>
      <c r="L293" s="5">
        <f t="shared" si="17"/>
        <v>58.88</v>
      </c>
      <c r="M293" s="81">
        <f t="shared" si="15"/>
        <v>0.39253333333333335</v>
      </c>
    </row>
    <row r="294" spans="1:13" ht="66" x14ac:dyDescent="0.25">
      <c r="A294" s="14" t="s">
        <v>7209</v>
      </c>
      <c r="B294" s="9" t="s">
        <v>2297</v>
      </c>
      <c r="C294" s="9" t="s">
        <v>45</v>
      </c>
      <c r="D294" s="10" t="s">
        <v>2296</v>
      </c>
      <c r="E294" s="5" t="s">
        <v>3467</v>
      </c>
      <c r="F294" s="9">
        <v>120</v>
      </c>
      <c r="G294" s="9" t="s">
        <v>2298</v>
      </c>
      <c r="H294" s="38">
        <v>9910212</v>
      </c>
      <c r="I294" s="5">
        <v>31.07</v>
      </c>
      <c r="J294" s="5">
        <v>91.57</v>
      </c>
      <c r="K294" s="81">
        <f t="shared" si="16"/>
        <v>0.76308333333333322</v>
      </c>
      <c r="L294" s="5">
        <f t="shared" si="17"/>
        <v>60.499999999999993</v>
      </c>
      <c r="M294" s="81">
        <f t="shared" si="15"/>
        <v>0.50416666666666665</v>
      </c>
    </row>
    <row r="295" spans="1:13" ht="39.6" x14ac:dyDescent="0.25">
      <c r="A295" s="14" t="s">
        <v>7210</v>
      </c>
      <c r="B295" s="9" t="s">
        <v>2299</v>
      </c>
      <c r="C295" s="9" t="s">
        <v>45</v>
      </c>
      <c r="D295" s="10" t="s">
        <v>879</v>
      </c>
      <c r="E295" s="5" t="s">
        <v>3468</v>
      </c>
      <c r="F295" s="9">
        <v>150</v>
      </c>
      <c r="G295" s="9" t="s">
        <v>2263</v>
      </c>
      <c r="H295" s="38">
        <v>9011084</v>
      </c>
      <c r="I295" s="5">
        <v>14.6</v>
      </c>
      <c r="J295" s="5">
        <v>60.02</v>
      </c>
      <c r="K295" s="81">
        <f t="shared" si="16"/>
        <v>0.40013333333333334</v>
      </c>
      <c r="L295" s="5">
        <f t="shared" si="17"/>
        <v>45.42</v>
      </c>
      <c r="M295" s="81">
        <f t="shared" si="15"/>
        <v>0.30280000000000001</v>
      </c>
    </row>
    <row r="296" spans="1:13" ht="39.6" x14ac:dyDescent="0.25">
      <c r="A296" s="14" t="s">
        <v>7211</v>
      </c>
      <c r="B296" s="9" t="s">
        <v>2300</v>
      </c>
      <c r="C296" s="9" t="s">
        <v>45</v>
      </c>
      <c r="D296" s="10" t="s">
        <v>929</v>
      </c>
      <c r="E296" s="5" t="s">
        <v>3469</v>
      </c>
      <c r="F296" s="9">
        <v>150</v>
      </c>
      <c r="G296" s="9" t="s">
        <v>2263</v>
      </c>
      <c r="H296" s="38">
        <v>9011086</v>
      </c>
      <c r="I296" s="5">
        <v>29.43</v>
      </c>
      <c r="J296" s="5">
        <v>85.89</v>
      </c>
      <c r="K296" s="81">
        <f t="shared" si="16"/>
        <v>0.5726</v>
      </c>
      <c r="L296" s="5">
        <f t="shared" si="17"/>
        <v>56.46</v>
      </c>
      <c r="M296" s="81">
        <f t="shared" si="15"/>
        <v>0.37640000000000001</v>
      </c>
    </row>
    <row r="297" spans="1:13" ht="39.6" x14ac:dyDescent="0.25">
      <c r="A297" s="14" t="s">
        <v>7212</v>
      </c>
      <c r="B297" s="9" t="s">
        <v>2301</v>
      </c>
      <c r="C297" s="9" t="s">
        <v>45</v>
      </c>
      <c r="D297" s="10" t="s">
        <v>908</v>
      </c>
      <c r="E297" s="5" t="s">
        <v>3470</v>
      </c>
      <c r="F297" s="9">
        <v>150</v>
      </c>
      <c r="G297" s="9" t="s">
        <v>2302</v>
      </c>
      <c r="H297" s="38">
        <v>9011080</v>
      </c>
      <c r="I297" s="5">
        <v>14.02</v>
      </c>
      <c r="J297" s="5">
        <v>57.75</v>
      </c>
      <c r="K297" s="81">
        <f t="shared" si="16"/>
        <v>0.38500000000000001</v>
      </c>
      <c r="L297" s="5">
        <f t="shared" si="17"/>
        <v>43.730000000000004</v>
      </c>
      <c r="M297" s="81">
        <f t="shared" si="15"/>
        <v>0.29153333333333337</v>
      </c>
    </row>
    <row r="298" spans="1:13" ht="39.6" x14ac:dyDescent="0.25">
      <c r="A298" s="14" t="s">
        <v>7213</v>
      </c>
      <c r="B298" s="9" t="s">
        <v>2303</v>
      </c>
      <c r="C298" s="9" t="s">
        <v>45</v>
      </c>
      <c r="D298" s="10" t="s">
        <v>909</v>
      </c>
      <c r="E298" s="5" t="s">
        <v>3471</v>
      </c>
      <c r="F298" s="9">
        <v>150</v>
      </c>
      <c r="G298" s="9" t="s">
        <v>2304</v>
      </c>
      <c r="H298" s="38">
        <v>9011087</v>
      </c>
      <c r="I298" s="5">
        <v>14.59</v>
      </c>
      <c r="J298" s="5">
        <v>62.37</v>
      </c>
      <c r="K298" s="81">
        <f t="shared" si="16"/>
        <v>0.4158</v>
      </c>
      <c r="L298" s="5">
        <f t="shared" si="17"/>
        <v>47.78</v>
      </c>
      <c r="M298" s="81">
        <f t="shared" si="15"/>
        <v>0.31853333333333333</v>
      </c>
    </row>
    <row r="299" spans="1:13" ht="52.8" x14ac:dyDescent="0.25">
      <c r="A299" s="14" t="s">
        <v>7214</v>
      </c>
      <c r="B299" s="9" t="s">
        <v>2306</v>
      </c>
      <c r="C299" s="9" t="s">
        <v>45</v>
      </c>
      <c r="D299" s="10" t="s">
        <v>2305</v>
      </c>
      <c r="E299" s="5" t="s">
        <v>3472</v>
      </c>
      <c r="F299" s="9">
        <v>126</v>
      </c>
      <c r="G299" s="9" t="s">
        <v>2307</v>
      </c>
      <c r="H299" s="38">
        <v>8668759</v>
      </c>
      <c r="I299" s="5">
        <v>31.07</v>
      </c>
      <c r="J299" s="5">
        <v>95.02</v>
      </c>
      <c r="K299" s="81">
        <f t="shared" si="16"/>
        <v>0.75412698412698409</v>
      </c>
      <c r="L299" s="5">
        <f t="shared" si="17"/>
        <v>63.949999999999996</v>
      </c>
      <c r="M299" s="81">
        <f t="shared" si="15"/>
        <v>0.50753968253968251</v>
      </c>
    </row>
    <row r="300" spans="1:13" ht="26.4" x14ac:dyDescent="0.25">
      <c r="A300" s="14" t="s">
        <v>7215</v>
      </c>
      <c r="B300" s="9" t="s">
        <v>2308</v>
      </c>
      <c r="C300" s="9" t="s">
        <v>45</v>
      </c>
      <c r="D300" s="10" t="s">
        <v>906</v>
      </c>
      <c r="E300" s="5" t="s">
        <v>3473</v>
      </c>
      <c r="F300" s="9">
        <v>150</v>
      </c>
      <c r="G300" s="9" t="s">
        <v>2309</v>
      </c>
      <c r="H300" s="38">
        <v>9011081</v>
      </c>
      <c r="I300" s="5">
        <v>14.02</v>
      </c>
      <c r="J300" s="5">
        <v>61.74</v>
      </c>
      <c r="K300" s="81">
        <f t="shared" si="16"/>
        <v>0.41160000000000002</v>
      </c>
      <c r="L300" s="5">
        <f t="shared" si="17"/>
        <v>47.72</v>
      </c>
      <c r="M300" s="81">
        <f t="shared" si="15"/>
        <v>0.31813333333333332</v>
      </c>
    </row>
    <row r="301" spans="1:13" ht="39.6" x14ac:dyDescent="0.25">
      <c r="A301" s="14" t="s">
        <v>7216</v>
      </c>
      <c r="B301" s="9" t="s">
        <v>2310</v>
      </c>
      <c r="C301" s="9" t="s">
        <v>45</v>
      </c>
      <c r="D301" s="10" t="s">
        <v>883</v>
      </c>
      <c r="E301" s="5" t="s">
        <v>3474</v>
      </c>
      <c r="F301" s="9">
        <v>150</v>
      </c>
      <c r="G301" s="9" t="s">
        <v>2304</v>
      </c>
      <c r="H301" s="38">
        <v>9011082</v>
      </c>
      <c r="I301" s="5">
        <v>14.59</v>
      </c>
      <c r="J301" s="5">
        <v>64.260000000000005</v>
      </c>
      <c r="K301" s="81">
        <f t="shared" si="16"/>
        <v>0.42840000000000006</v>
      </c>
      <c r="L301" s="5">
        <f t="shared" si="17"/>
        <v>49.67</v>
      </c>
      <c r="M301" s="81">
        <f t="shared" si="15"/>
        <v>0.33113333333333334</v>
      </c>
    </row>
    <row r="302" spans="1:13" ht="39.6" x14ac:dyDescent="0.25">
      <c r="A302" s="14" t="s">
        <v>7217</v>
      </c>
      <c r="B302" s="74" t="s">
        <v>1588</v>
      </c>
      <c r="C302" s="9" t="s">
        <v>45</v>
      </c>
      <c r="D302" s="72" t="s">
        <v>3851</v>
      </c>
      <c r="E302" s="5" t="s">
        <v>6576</v>
      </c>
      <c r="F302" s="24">
        <v>150</v>
      </c>
      <c r="G302" s="3" t="s">
        <v>5255</v>
      </c>
      <c r="H302" s="73">
        <v>9011076</v>
      </c>
      <c r="I302" s="80">
        <v>14.18</v>
      </c>
      <c r="J302" s="51">
        <v>60.04</v>
      </c>
      <c r="K302" s="129">
        <f>J302/F302</f>
        <v>0.40026666666666666</v>
      </c>
      <c r="L302" s="51">
        <f>J302-I302</f>
        <v>45.86</v>
      </c>
      <c r="M302" s="129">
        <f>L302/F302</f>
        <v>0.30573333333333336</v>
      </c>
    </row>
    <row r="303" spans="1:13" ht="27" x14ac:dyDescent="0.3">
      <c r="A303" s="14" t="s">
        <v>7686</v>
      </c>
      <c r="B303" s="120" t="s">
        <v>7655</v>
      </c>
      <c r="C303" s="120" t="s">
        <v>3491</v>
      </c>
      <c r="D303" s="110" t="s">
        <v>7654</v>
      </c>
      <c r="E303" s="114" t="s">
        <v>7683</v>
      </c>
      <c r="F303" s="110">
        <v>2</v>
      </c>
      <c r="G303" s="110" t="s">
        <v>7656</v>
      </c>
      <c r="H303" s="109">
        <v>2280991</v>
      </c>
      <c r="I303" s="126">
        <v>1.71</v>
      </c>
      <c r="J303" s="127">
        <v>31.1</v>
      </c>
      <c r="K303" s="129">
        <f t="shared" ref="K303:K306" si="18">J303/F303</f>
        <v>15.55</v>
      </c>
      <c r="L303" s="51">
        <f t="shared" ref="L303:L306" si="19">J303-I303</f>
        <v>29.39</v>
      </c>
      <c r="M303" s="129">
        <f t="shared" ref="M303:M306" si="20">L303/F303</f>
        <v>14.695</v>
      </c>
    </row>
    <row r="304" spans="1:13" ht="27" x14ac:dyDescent="0.3">
      <c r="A304" s="14" t="s">
        <v>7687</v>
      </c>
      <c r="B304" s="121" t="s">
        <v>7658</v>
      </c>
      <c r="C304" s="121" t="s">
        <v>3491</v>
      </c>
      <c r="D304" s="112" t="s">
        <v>7657</v>
      </c>
      <c r="E304" s="114" t="s">
        <v>7684</v>
      </c>
      <c r="F304" s="112">
        <v>6</v>
      </c>
      <c r="G304" s="112" t="s">
        <v>5262</v>
      </c>
      <c r="H304" s="122">
        <v>5010060</v>
      </c>
      <c r="I304" s="126">
        <v>2.33</v>
      </c>
      <c r="J304" s="127">
        <v>27.124999999999996</v>
      </c>
      <c r="K304" s="129">
        <f t="shared" si="18"/>
        <v>4.520833333333333</v>
      </c>
      <c r="L304" s="51">
        <f t="shared" si="19"/>
        <v>24.794999999999995</v>
      </c>
      <c r="M304" s="129">
        <f t="shared" si="20"/>
        <v>4.1324999999999994</v>
      </c>
    </row>
    <row r="305" spans="1:13" ht="27" x14ac:dyDescent="0.3">
      <c r="A305" s="14" t="s">
        <v>7688</v>
      </c>
      <c r="B305" s="123" t="s">
        <v>7660</v>
      </c>
      <c r="C305" s="123" t="s">
        <v>4251</v>
      </c>
      <c r="D305" s="113" t="s">
        <v>7659</v>
      </c>
      <c r="E305" s="114" t="s">
        <v>7685</v>
      </c>
      <c r="F305" s="113">
        <v>6</v>
      </c>
      <c r="G305" s="113" t="s">
        <v>7234</v>
      </c>
      <c r="H305" s="113">
        <v>2280012</v>
      </c>
      <c r="I305" s="126">
        <v>13.8</v>
      </c>
      <c r="J305" s="127">
        <v>40.82</v>
      </c>
      <c r="K305" s="129">
        <f t="shared" si="18"/>
        <v>6.8033333333333337</v>
      </c>
      <c r="L305" s="51">
        <f t="shared" si="19"/>
        <v>27.02</v>
      </c>
      <c r="M305" s="129">
        <f t="shared" si="20"/>
        <v>4.503333333333333</v>
      </c>
    </row>
    <row r="306" spans="1:13" s="2" customFormat="1" ht="39.6" x14ac:dyDescent="0.25">
      <c r="A306" s="14" t="s">
        <v>7809</v>
      </c>
      <c r="B306" s="84" t="s">
        <v>1550</v>
      </c>
      <c r="C306" s="51" t="s">
        <v>3493</v>
      </c>
      <c r="D306" s="72">
        <v>12700</v>
      </c>
      <c r="E306" s="84" t="s">
        <v>7810</v>
      </c>
      <c r="F306" s="24">
        <v>96</v>
      </c>
      <c r="G306" s="84" t="s">
        <v>5205</v>
      </c>
      <c r="H306" s="141">
        <v>8901284</v>
      </c>
      <c r="I306" s="51">
        <v>3.84</v>
      </c>
      <c r="J306" s="51">
        <v>55.67</v>
      </c>
      <c r="K306" s="157">
        <f t="shared" si="18"/>
        <v>0.57989583333333339</v>
      </c>
      <c r="L306" s="25">
        <f t="shared" si="19"/>
        <v>51.83</v>
      </c>
      <c r="M306" s="46">
        <f t="shared" si="20"/>
        <v>0.53989583333333335</v>
      </c>
    </row>
    <row r="307" spans="1:13" x14ac:dyDescent="0.25">
      <c r="B307" s="6"/>
      <c r="C307" s="6"/>
      <c r="H307" s="6"/>
      <c r="I307" s="125"/>
      <c r="J307" s="125"/>
    </row>
    <row r="308" spans="1:13" x14ac:dyDescent="0.25">
      <c r="B308" s="6"/>
      <c r="C308" s="6"/>
      <c r="H308" s="6"/>
      <c r="I308" s="125"/>
      <c r="J308" s="125"/>
    </row>
    <row r="309" spans="1:13" x14ac:dyDescent="0.25">
      <c r="B309" s="6"/>
      <c r="C309" s="6"/>
      <c r="H309" s="6"/>
      <c r="I309" s="125"/>
      <c r="J309" s="125"/>
    </row>
    <row r="310" spans="1:13" x14ac:dyDescent="0.25">
      <c r="B310" s="6"/>
      <c r="C310" s="6"/>
      <c r="H310" s="6"/>
      <c r="I310" s="125"/>
      <c r="J310" s="125"/>
    </row>
    <row r="311" spans="1:13" x14ac:dyDescent="0.25">
      <c r="B311" s="6"/>
      <c r="C311" s="6"/>
      <c r="H311" s="6"/>
      <c r="I311" s="125"/>
      <c r="J311" s="125"/>
    </row>
    <row r="312" spans="1:13" x14ac:dyDescent="0.25">
      <c r="B312" s="6"/>
      <c r="C312" s="6"/>
      <c r="H312" s="6"/>
      <c r="I312" s="125"/>
      <c r="J312" s="125"/>
    </row>
    <row r="313" spans="1:13" x14ac:dyDescent="0.25">
      <c r="B313" s="6"/>
      <c r="C313" s="6"/>
      <c r="H313" s="6"/>
      <c r="I313" s="125"/>
      <c r="J313" s="125"/>
    </row>
    <row r="314" spans="1:13" x14ac:dyDescent="0.25">
      <c r="B314" s="6"/>
      <c r="C314" s="6"/>
      <c r="H314" s="6"/>
      <c r="I314" s="125"/>
      <c r="J314" s="125"/>
    </row>
    <row r="315" spans="1:13" x14ac:dyDescent="0.25">
      <c r="B315" s="6"/>
      <c r="C315" s="6"/>
      <c r="H315" s="6"/>
      <c r="I315" s="125"/>
      <c r="J315" s="125"/>
    </row>
  </sheetData>
  <protectedRanges>
    <protectedRange sqref="D241" name="Range1_2_3_1"/>
    <protectedRange sqref="B241" name="Range1_2_1_1_1"/>
    <protectedRange sqref="G241" name="Range1_2_4_1"/>
  </protectedRanges>
  <phoneticPr fontId="0" type="noConversion"/>
  <printOptions gridLines="1"/>
  <pageMargins left="0" right="0" top="0.75" bottom="0" header="0.3" footer="0.3"/>
  <pageSetup paperSize="17" scale="74" fitToHeight="54" orientation="landscape" r:id="rId1"/>
  <headerFooter alignWithMargins="0">
    <oddHeader>&amp;RPage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zoomScaleNormal="100" workbookViewId="0">
      <pane xSplit="3" ySplit="1" topLeftCell="D2" activePane="bottomRight" state="frozen"/>
      <selection pane="topRight" activeCell="E1" sqref="E1"/>
      <selection pane="bottomLeft" activeCell="A2" sqref="A2"/>
      <selection pane="bottomRight" activeCell="D2" sqref="D2"/>
    </sheetView>
  </sheetViews>
  <sheetFormatPr defaultColWidth="8.88671875" defaultRowHeight="13.2" x14ac:dyDescent="0.25"/>
  <cols>
    <col min="1" max="1" width="8.88671875" style="4"/>
    <col min="2" max="2" width="16.5546875" style="4" customWidth="1"/>
    <col min="3" max="3" width="26.5546875" style="4" customWidth="1"/>
    <col min="4" max="4" width="23.5546875" style="2" customWidth="1"/>
    <col min="5" max="6" width="8.88671875" style="4"/>
    <col min="7" max="8" width="24.88671875" style="4" customWidth="1"/>
    <col min="9" max="9" width="12" style="28" bestFit="1" customWidth="1"/>
    <col min="10" max="10" width="19.109375" style="28" bestFit="1" customWidth="1"/>
    <col min="11" max="16384" width="8.88671875" style="4"/>
  </cols>
  <sheetData>
    <row r="1" spans="1:10" ht="52.8" x14ac:dyDescent="0.25">
      <c r="A1" s="84" t="s">
        <v>4449</v>
      </c>
      <c r="B1" s="84" t="s">
        <v>7238</v>
      </c>
      <c r="C1" s="84" t="s">
        <v>3744</v>
      </c>
      <c r="D1" s="84" t="s">
        <v>7239</v>
      </c>
      <c r="E1" s="84" t="s">
        <v>3745</v>
      </c>
      <c r="F1" s="84" t="s">
        <v>3746</v>
      </c>
      <c r="G1" s="84" t="s">
        <v>3741</v>
      </c>
      <c r="H1" s="74" t="s">
        <v>7240</v>
      </c>
      <c r="I1" s="25" t="s">
        <v>4450</v>
      </c>
      <c r="J1" s="25" t="s">
        <v>4451</v>
      </c>
    </row>
    <row r="2" spans="1:10" s="2" customFormat="1" ht="26.4" x14ac:dyDescent="0.25">
      <c r="A2" s="84" t="s">
        <v>7241</v>
      </c>
      <c r="B2" s="13" t="s">
        <v>7242</v>
      </c>
      <c r="C2" s="91" t="s">
        <v>1604</v>
      </c>
      <c r="D2" s="13" t="s">
        <v>1605</v>
      </c>
      <c r="E2" s="13">
        <v>80</v>
      </c>
      <c r="F2" s="13" t="s">
        <v>1606</v>
      </c>
      <c r="G2" s="51" t="s">
        <v>7243</v>
      </c>
      <c r="H2" s="72">
        <v>8940051</v>
      </c>
      <c r="I2" s="25">
        <v>54.09</v>
      </c>
      <c r="J2" s="25">
        <f>I2/$E2</f>
        <v>0.67612500000000009</v>
      </c>
    </row>
    <row r="3" spans="1:10" s="2" customFormat="1" ht="26.4" x14ac:dyDescent="0.25">
      <c r="A3" s="84" t="s">
        <v>7244</v>
      </c>
      <c r="B3" s="13" t="s">
        <v>7242</v>
      </c>
      <c r="C3" s="91" t="s">
        <v>445</v>
      </c>
      <c r="D3" s="13" t="s">
        <v>1607</v>
      </c>
      <c r="E3" s="13">
        <v>160</v>
      </c>
      <c r="F3" s="13" t="s">
        <v>1608</v>
      </c>
      <c r="G3" s="51" t="s">
        <v>7245</v>
      </c>
      <c r="H3" s="72">
        <v>8942180</v>
      </c>
      <c r="I3" s="25">
        <v>33.33</v>
      </c>
      <c r="J3" s="25">
        <f t="shared" ref="J3:J66" si="0">I3/$E3</f>
        <v>0.20831249999999998</v>
      </c>
    </row>
    <row r="4" spans="1:10" s="2" customFormat="1" ht="26.4" x14ac:dyDescent="0.25">
      <c r="A4" s="84" t="s">
        <v>7246</v>
      </c>
      <c r="B4" s="13" t="s">
        <v>7242</v>
      </c>
      <c r="C4" s="91" t="s">
        <v>1609</v>
      </c>
      <c r="D4" s="13" t="s">
        <v>1610</v>
      </c>
      <c r="E4" s="13">
        <v>160</v>
      </c>
      <c r="F4" s="13" t="s">
        <v>1608</v>
      </c>
      <c r="G4" s="51" t="s">
        <v>7247</v>
      </c>
      <c r="H4" s="72">
        <v>8940039</v>
      </c>
      <c r="I4" s="25">
        <v>33.909999999999997</v>
      </c>
      <c r="J4" s="25">
        <f t="shared" si="0"/>
        <v>0.21193749999999997</v>
      </c>
    </row>
    <row r="5" spans="1:10" s="2" customFormat="1" ht="26.4" x14ac:dyDescent="0.25">
      <c r="A5" s="84" t="s">
        <v>7248</v>
      </c>
      <c r="B5" s="13" t="s">
        <v>7242</v>
      </c>
      <c r="C5" s="91" t="s">
        <v>895</v>
      </c>
      <c r="D5" s="13" t="s">
        <v>1611</v>
      </c>
      <c r="E5" s="13">
        <v>475</v>
      </c>
      <c r="F5" s="13" t="s">
        <v>1612</v>
      </c>
      <c r="G5" s="51" t="s">
        <v>7249</v>
      </c>
      <c r="H5" s="72">
        <v>8931236</v>
      </c>
      <c r="I5" s="25">
        <v>46.8</v>
      </c>
      <c r="J5" s="25">
        <f t="shared" si="0"/>
        <v>9.8526315789473684E-2</v>
      </c>
    </row>
    <row r="6" spans="1:10" s="2" customFormat="1" ht="39.6" x14ac:dyDescent="0.25">
      <c r="A6" s="84" t="s">
        <v>7250</v>
      </c>
      <c r="B6" s="13" t="s">
        <v>7242</v>
      </c>
      <c r="C6" s="91" t="s">
        <v>1613</v>
      </c>
      <c r="D6" s="13" t="s">
        <v>1614</v>
      </c>
      <c r="E6" s="13">
        <v>250</v>
      </c>
      <c r="F6" s="13" t="s">
        <v>1615</v>
      </c>
      <c r="G6" s="51" t="s">
        <v>7251</v>
      </c>
      <c r="H6" s="72">
        <v>8942183</v>
      </c>
      <c r="I6" s="25">
        <v>43.28</v>
      </c>
      <c r="J6" s="25">
        <f t="shared" si="0"/>
        <v>0.17312</v>
      </c>
    </row>
    <row r="7" spans="1:10" s="2" customFormat="1" ht="26.4" x14ac:dyDescent="0.25">
      <c r="A7" s="84" t="s">
        <v>7252</v>
      </c>
      <c r="B7" s="13" t="s">
        <v>7242</v>
      </c>
      <c r="C7" s="91" t="s">
        <v>17</v>
      </c>
      <c r="D7" s="13" t="s">
        <v>1616</v>
      </c>
      <c r="E7" s="13">
        <v>175</v>
      </c>
      <c r="F7" s="13" t="s">
        <v>1617</v>
      </c>
      <c r="G7" s="51" t="s">
        <v>7253</v>
      </c>
      <c r="H7" s="72">
        <v>8942181</v>
      </c>
      <c r="I7" s="25">
        <v>30.46</v>
      </c>
      <c r="J7" s="25">
        <f t="shared" si="0"/>
        <v>0.17405714285714285</v>
      </c>
    </row>
    <row r="8" spans="1:10" s="2" customFormat="1" ht="26.4" x14ac:dyDescent="0.25">
      <c r="A8" s="84" t="s">
        <v>7254</v>
      </c>
      <c r="B8" s="13" t="s">
        <v>7242</v>
      </c>
      <c r="C8" s="91" t="s">
        <v>1618</v>
      </c>
      <c r="D8" s="13" t="s">
        <v>1616</v>
      </c>
      <c r="E8" s="13">
        <v>200</v>
      </c>
      <c r="F8" s="13" t="s">
        <v>179</v>
      </c>
      <c r="G8" s="51" t="s">
        <v>7255</v>
      </c>
      <c r="H8" s="72">
        <v>9010051</v>
      </c>
      <c r="I8" s="25">
        <v>28.74</v>
      </c>
      <c r="J8" s="25">
        <f t="shared" si="0"/>
        <v>0.14369999999999999</v>
      </c>
    </row>
    <row r="9" spans="1:10" s="2" customFormat="1" ht="26.4" x14ac:dyDescent="0.25">
      <c r="A9" s="84" t="s">
        <v>7256</v>
      </c>
      <c r="B9" s="13" t="s">
        <v>7242</v>
      </c>
      <c r="C9" s="91" t="s">
        <v>16</v>
      </c>
      <c r="D9" s="13" t="s">
        <v>1616</v>
      </c>
      <c r="E9" s="13">
        <v>160</v>
      </c>
      <c r="F9" s="13" t="s">
        <v>1608</v>
      </c>
      <c r="G9" s="51" t="s">
        <v>7257</v>
      </c>
      <c r="H9" s="72">
        <v>8954998</v>
      </c>
      <c r="I9" s="25">
        <v>28.74</v>
      </c>
      <c r="J9" s="25">
        <f t="shared" si="0"/>
        <v>0.17962499999999998</v>
      </c>
    </row>
    <row r="10" spans="1:10" s="2" customFormat="1" ht="52.8" x14ac:dyDescent="0.25">
      <c r="A10" s="84" t="s">
        <v>7258</v>
      </c>
      <c r="B10" s="13" t="s">
        <v>7242</v>
      </c>
      <c r="C10" s="91" t="s">
        <v>1619</v>
      </c>
      <c r="D10" s="13" t="s">
        <v>1620</v>
      </c>
      <c r="E10" s="13">
        <v>180</v>
      </c>
      <c r="F10" s="13" t="s">
        <v>1621</v>
      </c>
      <c r="G10" s="51" t="s">
        <v>7259</v>
      </c>
      <c r="H10" s="72">
        <v>8868171</v>
      </c>
      <c r="I10" s="25">
        <v>25.75</v>
      </c>
      <c r="J10" s="25">
        <f t="shared" si="0"/>
        <v>0.14305555555555555</v>
      </c>
    </row>
    <row r="11" spans="1:10" s="2" customFormat="1" ht="26.4" x14ac:dyDescent="0.25">
      <c r="A11" s="84" t="s">
        <v>7260</v>
      </c>
      <c r="B11" s="13" t="s">
        <v>7242</v>
      </c>
      <c r="C11" s="91" t="s">
        <v>443</v>
      </c>
      <c r="D11" s="13" t="s">
        <v>1622</v>
      </c>
      <c r="E11" s="13">
        <v>200</v>
      </c>
      <c r="F11" s="13" t="s">
        <v>444</v>
      </c>
      <c r="G11" s="51" t="s">
        <v>7261</v>
      </c>
      <c r="H11" s="72">
        <v>8958245</v>
      </c>
      <c r="I11" s="25">
        <v>27.01</v>
      </c>
      <c r="J11" s="25">
        <f t="shared" si="0"/>
        <v>0.13505</v>
      </c>
    </row>
    <row r="12" spans="1:10" s="2" customFormat="1" ht="26.4" x14ac:dyDescent="0.25">
      <c r="A12" s="84" t="s">
        <v>7262</v>
      </c>
      <c r="B12" s="13" t="s">
        <v>7242</v>
      </c>
      <c r="C12" s="91" t="s">
        <v>177</v>
      </c>
      <c r="D12" s="13" t="s">
        <v>1623</v>
      </c>
      <c r="E12" s="13">
        <v>200</v>
      </c>
      <c r="F12" s="13" t="s">
        <v>444</v>
      </c>
      <c r="G12" s="51" t="s">
        <v>7263</v>
      </c>
      <c r="H12" s="72">
        <v>8958220</v>
      </c>
      <c r="I12" s="25">
        <v>22.87</v>
      </c>
      <c r="J12" s="25">
        <f t="shared" si="0"/>
        <v>0.11435000000000001</v>
      </c>
    </row>
    <row r="13" spans="1:10" s="2" customFormat="1" ht="26.4" x14ac:dyDescent="0.25">
      <c r="A13" s="84" t="s">
        <v>7264</v>
      </c>
      <c r="B13" s="13" t="s">
        <v>7242</v>
      </c>
      <c r="C13" s="91" t="s">
        <v>893</v>
      </c>
      <c r="D13" s="13" t="s">
        <v>1624</v>
      </c>
      <c r="E13" s="13">
        <v>250</v>
      </c>
      <c r="F13" s="13" t="s">
        <v>894</v>
      </c>
      <c r="G13" s="51" t="s">
        <v>7265</v>
      </c>
      <c r="H13" s="72">
        <v>9011063</v>
      </c>
      <c r="I13" s="25">
        <v>28.74</v>
      </c>
      <c r="J13" s="25">
        <f t="shared" si="0"/>
        <v>0.11495999999999999</v>
      </c>
    </row>
    <row r="14" spans="1:10" s="2" customFormat="1" ht="26.4" x14ac:dyDescent="0.25">
      <c r="A14" s="84" t="s">
        <v>7266</v>
      </c>
      <c r="B14" s="13" t="s">
        <v>7242</v>
      </c>
      <c r="C14" s="91" t="s">
        <v>1625</v>
      </c>
      <c r="D14" s="13" t="s">
        <v>1626</v>
      </c>
      <c r="E14" s="13">
        <v>200</v>
      </c>
      <c r="F14" s="13" t="s">
        <v>444</v>
      </c>
      <c r="G14" s="51" t="s">
        <v>7267</v>
      </c>
      <c r="H14" s="72">
        <v>8931242</v>
      </c>
      <c r="I14" s="25">
        <v>22.87</v>
      </c>
      <c r="J14" s="25">
        <f t="shared" si="0"/>
        <v>0.11435000000000001</v>
      </c>
    </row>
    <row r="15" spans="1:10" s="2" customFormat="1" ht="26.4" x14ac:dyDescent="0.25">
      <c r="A15" s="84" t="s">
        <v>7268</v>
      </c>
      <c r="B15" s="13" t="s">
        <v>7242</v>
      </c>
      <c r="C15" s="91" t="s">
        <v>1627</v>
      </c>
      <c r="D15" s="13" t="s">
        <v>1628</v>
      </c>
      <c r="E15" s="13">
        <v>225</v>
      </c>
      <c r="F15" s="13">
        <v>2.14</v>
      </c>
      <c r="G15" s="51" t="s">
        <v>7269</v>
      </c>
      <c r="H15" s="72">
        <v>8868175</v>
      </c>
      <c r="I15" s="25">
        <v>42.66</v>
      </c>
      <c r="J15" s="25">
        <f t="shared" si="0"/>
        <v>0.18959999999999999</v>
      </c>
    </row>
    <row r="16" spans="1:10" s="2" customFormat="1" ht="26.4" x14ac:dyDescent="0.25">
      <c r="A16" s="84" t="s">
        <v>7270</v>
      </c>
      <c r="B16" s="13" t="s">
        <v>7242</v>
      </c>
      <c r="C16" s="91" t="s">
        <v>442</v>
      </c>
      <c r="D16" s="13" t="s">
        <v>1629</v>
      </c>
      <c r="E16" s="13">
        <v>170</v>
      </c>
      <c r="F16" s="13" t="s">
        <v>1608</v>
      </c>
      <c r="G16" s="51" t="s">
        <v>7271</v>
      </c>
      <c r="H16" s="72">
        <v>8941443</v>
      </c>
      <c r="I16" s="25">
        <v>27.53</v>
      </c>
      <c r="J16" s="25">
        <f t="shared" si="0"/>
        <v>0.16194117647058826</v>
      </c>
    </row>
    <row r="17" spans="1:10" s="2" customFormat="1" ht="39.6" x14ac:dyDescent="0.25">
      <c r="A17" s="84" t="s">
        <v>7272</v>
      </c>
      <c r="B17" s="13" t="s">
        <v>7242</v>
      </c>
      <c r="C17" s="91" t="s">
        <v>446</v>
      </c>
      <c r="D17" s="13" t="s">
        <v>1630</v>
      </c>
      <c r="E17" s="13">
        <v>192</v>
      </c>
      <c r="F17" s="13" t="s">
        <v>1631</v>
      </c>
      <c r="G17" s="51" t="s">
        <v>7273</v>
      </c>
      <c r="H17" s="72">
        <v>8925052</v>
      </c>
      <c r="I17" s="25">
        <v>25.61</v>
      </c>
      <c r="J17" s="25">
        <f t="shared" si="0"/>
        <v>0.13338541666666667</v>
      </c>
    </row>
    <row r="18" spans="1:10" s="2" customFormat="1" ht="39.6" x14ac:dyDescent="0.25">
      <c r="A18" s="84" t="s">
        <v>7274</v>
      </c>
      <c r="B18" s="13" t="s">
        <v>7242</v>
      </c>
      <c r="C18" s="91" t="s">
        <v>1632</v>
      </c>
      <c r="D18" s="13" t="s">
        <v>1633</v>
      </c>
      <c r="E18" s="13">
        <v>192</v>
      </c>
      <c r="F18" s="13" t="s">
        <v>1634</v>
      </c>
      <c r="G18" s="51" t="s">
        <v>7275</v>
      </c>
      <c r="H18" s="72">
        <v>8868177</v>
      </c>
      <c r="I18" s="25">
        <v>32.659999999999997</v>
      </c>
      <c r="J18" s="25">
        <f t="shared" si="0"/>
        <v>0.17010416666666664</v>
      </c>
    </row>
    <row r="19" spans="1:10" s="2" customFormat="1" ht="39.6" x14ac:dyDescent="0.25">
      <c r="A19" s="84" t="s">
        <v>7276</v>
      </c>
      <c r="B19" s="13" t="s">
        <v>7242</v>
      </c>
      <c r="C19" s="91" t="s">
        <v>1635</v>
      </c>
      <c r="D19" s="13" t="s">
        <v>1636</v>
      </c>
      <c r="E19" s="13">
        <v>192</v>
      </c>
      <c r="F19" s="13" t="s">
        <v>1634</v>
      </c>
      <c r="G19" s="51" t="s">
        <v>7277</v>
      </c>
      <c r="H19" s="72">
        <v>9011041</v>
      </c>
      <c r="I19" s="25">
        <v>25.86</v>
      </c>
      <c r="J19" s="25">
        <f t="shared" si="0"/>
        <v>0.13468749999999999</v>
      </c>
    </row>
    <row r="20" spans="1:10" s="2" customFormat="1" ht="26.4" x14ac:dyDescent="0.25">
      <c r="A20" s="84" t="s">
        <v>7278</v>
      </c>
      <c r="B20" s="13" t="s">
        <v>7242</v>
      </c>
      <c r="C20" s="91" t="s">
        <v>1637</v>
      </c>
      <c r="D20" s="13" t="s">
        <v>1638</v>
      </c>
      <c r="E20" s="13">
        <v>130</v>
      </c>
      <c r="F20" s="13" t="s">
        <v>1639</v>
      </c>
      <c r="G20" s="51" t="s">
        <v>7279</v>
      </c>
      <c r="H20" s="72">
        <v>8668102</v>
      </c>
      <c r="I20" s="25">
        <v>37.6</v>
      </c>
      <c r="J20" s="25">
        <f t="shared" si="0"/>
        <v>0.28923076923076924</v>
      </c>
    </row>
    <row r="21" spans="1:10" s="2" customFormat="1" ht="26.4" x14ac:dyDescent="0.25">
      <c r="A21" s="84" t="s">
        <v>7280</v>
      </c>
      <c r="B21" s="13" t="s">
        <v>7242</v>
      </c>
      <c r="C21" s="91" t="s">
        <v>7281</v>
      </c>
      <c r="D21" s="13" t="s">
        <v>7282</v>
      </c>
      <c r="E21" s="13">
        <v>96</v>
      </c>
      <c r="F21" s="13" t="s">
        <v>888</v>
      </c>
      <c r="G21" s="51" t="s">
        <v>7283</v>
      </c>
      <c r="H21" s="72">
        <v>8868181</v>
      </c>
      <c r="I21" s="25" t="s">
        <v>7284</v>
      </c>
      <c r="J21" s="25" t="e">
        <f t="shared" si="0"/>
        <v>#VALUE!</v>
      </c>
    </row>
    <row r="22" spans="1:10" s="2" customFormat="1" ht="26.4" x14ac:dyDescent="0.25">
      <c r="A22" s="84" t="s">
        <v>7285</v>
      </c>
      <c r="B22" s="13" t="s">
        <v>7242</v>
      </c>
      <c r="C22" s="91" t="s">
        <v>1640</v>
      </c>
      <c r="D22" s="13" t="s">
        <v>1641</v>
      </c>
      <c r="E22" s="13">
        <v>96</v>
      </c>
      <c r="F22" s="13" t="s">
        <v>888</v>
      </c>
      <c r="G22" s="51" t="s">
        <v>7286</v>
      </c>
      <c r="H22" s="72">
        <v>8024000</v>
      </c>
      <c r="I22" s="25">
        <v>37.46</v>
      </c>
      <c r="J22" s="25">
        <f t="shared" si="0"/>
        <v>0.39020833333333332</v>
      </c>
    </row>
    <row r="23" spans="1:10" s="2" customFormat="1" ht="26.4" x14ac:dyDescent="0.25">
      <c r="A23" s="84" t="s">
        <v>7287</v>
      </c>
      <c r="B23" s="13" t="s">
        <v>7242</v>
      </c>
      <c r="C23" s="91" t="s">
        <v>1642</v>
      </c>
      <c r="D23" s="13" t="s">
        <v>1643</v>
      </c>
      <c r="E23" s="13">
        <v>96</v>
      </c>
      <c r="F23" s="13" t="s">
        <v>888</v>
      </c>
      <c r="G23" s="51" t="s">
        <v>7288</v>
      </c>
      <c r="H23" s="72">
        <v>8650024</v>
      </c>
      <c r="I23" s="25">
        <v>26.1</v>
      </c>
      <c r="J23" s="25">
        <f t="shared" si="0"/>
        <v>0.27187500000000003</v>
      </c>
    </row>
    <row r="24" spans="1:10" ht="26.4" x14ac:dyDescent="0.25">
      <c r="A24" s="84" t="s">
        <v>7289</v>
      </c>
      <c r="B24" s="13" t="s">
        <v>7242</v>
      </c>
      <c r="C24" s="91" t="s">
        <v>1644</v>
      </c>
      <c r="D24" s="13" t="s">
        <v>1645</v>
      </c>
      <c r="E24" s="13">
        <v>96</v>
      </c>
      <c r="F24" s="13" t="s">
        <v>1646</v>
      </c>
      <c r="G24" s="51" t="s">
        <v>7290</v>
      </c>
      <c r="H24" s="72">
        <v>8868178</v>
      </c>
      <c r="I24" s="25">
        <v>61.84</v>
      </c>
      <c r="J24" s="25">
        <f t="shared" si="0"/>
        <v>0.64416666666666667</v>
      </c>
    </row>
    <row r="25" spans="1:10" ht="26.4" x14ac:dyDescent="0.25">
      <c r="A25" s="84" t="s">
        <v>7291</v>
      </c>
      <c r="B25" s="13" t="s">
        <v>7242</v>
      </c>
      <c r="C25" s="91" t="s">
        <v>7292</v>
      </c>
      <c r="D25" s="13" t="s">
        <v>7293</v>
      </c>
      <c r="E25" s="13">
        <v>220</v>
      </c>
      <c r="F25" s="13" t="s">
        <v>179</v>
      </c>
      <c r="G25" s="51" t="s">
        <v>7294</v>
      </c>
      <c r="H25" s="92"/>
      <c r="I25" s="25" t="e">
        <v>#N/A</v>
      </c>
      <c r="J25" s="25" t="e">
        <f t="shared" si="0"/>
        <v>#N/A</v>
      </c>
    </row>
    <row r="26" spans="1:10" ht="39.6" x14ac:dyDescent="0.25">
      <c r="A26" s="84" t="s">
        <v>7295</v>
      </c>
      <c r="B26" s="13" t="s">
        <v>7242</v>
      </c>
      <c r="C26" s="91" t="s">
        <v>1647</v>
      </c>
      <c r="D26" s="13" t="s">
        <v>1648</v>
      </c>
      <c r="E26" s="13">
        <v>220</v>
      </c>
      <c r="F26" s="13" t="s">
        <v>179</v>
      </c>
      <c r="G26" s="51" t="s">
        <v>7296</v>
      </c>
      <c r="H26" s="72">
        <v>8975110</v>
      </c>
      <c r="I26" s="25">
        <v>40.46</v>
      </c>
      <c r="J26" s="25">
        <f t="shared" si="0"/>
        <v>0.18390909090909091</v>
      </c>
    </row>
    <row r="27" spans="1:10" ht="26.4" x14ac:dyDescent="0.25">
      <c r="A27" s="84" t="s">
        <v>7297</v>
      </c>
      <c r="B27" s="13" t="s">
        <v>7242</v>
      </c>
      <c r="C27" s="91" t="s">
        <v>1649</v>
      </c>
      <c r="D27" s="13" t="s">
        <v>1650</v>
      </c>
      <c r="E27" s="13">
        <v>115</v>
      </c>
      <c r="F27" s="13" t="s">
        <v>1651</v>
      </c>
      <c r="G27" s="51" t="s">
        <v>7298</v>
      </c>
      <c r="H27" s="72">
        <v>8868155</v>
      </c>
      <c r="I27" s="25">
        <v>40.99</v>
      </c>
      <c r="J27" s="25">
        <f t="shared" si="0"/>
        <v>0.35643478260869565</v>
      </c>
    </row>
    <row r="28" spans="1:10" ht="26.4" x14ac:dyDescent="0.25">
      <c r="A28" s="84" t="s">
        <v>7299</v>
      </c>
      <c r="B28" s="13" t="s">
        <v>7242</v>
      </c>
      <c r="C28" s="91" t="s">
        <v>1652</v>
      </c>
      <c r="D28" s="13" t="s">
        <v>1653</v>
      </c>
      <c r="E28" s="13">
        <v>110</v>
      </c>
      <c r="F28" s="13" t="s">
        <v>1654</v>
      </c>
      <c r="G28" s="51" t="s">
        <v>7300</v>
      </c>
      <c r="H28" s="72">
        <v>8868154</v>
      </c>
      <c r="I28" s="25">
        <v>44.34</v>
      </c>
      <c r="J28" s="25">
        <f t="shared" si="0"/>
        <v>0.40309090909090911</v>
      </c>
    </row>
    <row r="29" spans="1:10" ht="39.6" x14ac:dyDescent="0.25">
      <c r="A29" s="84" t="s">
        <v>7301</v>
      </c>
      <c r="B29" s="13" t="s">
        <v>7242</v>
      </c>
      <c r="C29" s="91" t="s">
        <v>1655</v>
      </c>
      <c r="D29" s="13" t="s">
        <v>1656</v>
      </c>
      <c r="E29" s="13">
        <v>135</v>
      </c>
      <c r="F29" s="13" t="s">
        <v>179</v>
      </c>
      <c r="G29" s="51" t="s">
        <v>7302</v>
      </c>
      <c r="H29" s="72">
        <v>8868172</v>
      </c>
      <c r="I29" s="25">
        <v>17.52</v>
      </c>
      <c r="J29" s="25">
        <f t="shared" si="0"/>
        <v>0.12977777777777777</v>
      </c>
    </row>
    <row r="30" spans="1:10" ht="39.6" x14ac:dyDescent="0.25">
      <c r="A30" s="84" t="s">
        <v>7303</v>
      </c>
      <c r="B30" s="13" t="s">
        <v>7242</v>
      </c>
      <c r="C30" s="91" t="s">
        <v>1657</v>
      </c>
      <c r="D30" s="13" t="s">
        <v>1658</v>
      </c>
      <c r="E30" s="13">
        <v>140</v>
      </c>
      <c r="F30" s="13" t="s">
        <v>200</v>
      </c>
      <c r="G30" s="51" t="s">
        <v>7304</v>
      </c>
      <c r="H30" s="72">
        <v>8868179</v>
      </c>
      <c r="I30" s="25">
        <v>27.36</v>
      </c>
      <c r="J30" s="25">
        <f t="shared" si="0"/>
        <v>0.19542857142857142</v>
      </c>
    </row>
    <row r="31" spans="1:10" ht="26.4" x14ac:dyDescent="0.25">
      <c r="A31" s="84" t="s">
        <v>7305</v>
      </c>
      <c r="B31" s="13" t="s">
        <v>7242</v>
      </c>
      <c r="C31" s="91" t="s">
        <v>289</v>
      </c>
      <c r="D31" s="13" t="s">
        <v>1659</v>
      </c>
      <c r="E31" s="13">
        <v>160</v>
      </c>
      <c r="F31" s="13" t="s">
        <v>179</v>
      </c>
      <c r="G31" s="51" t="s">
        <v>7306</v>
      </c>
      <c r="H31" s="72">
        <v>8931219</v>
      </c>
      <c r="I31" s="25">
        <v>26.09</v>
      </c>
      <c r="J31" s="25">
        <f t="shared" si="0"/>
        <v>0.1630625</v>
      </c>
    </row>
    <row r="32" spans="1:10" ht="26.4" x14ac:dyDescent="0.25">
      <c r="A32" s="84" t="s">
        <v>7307</v>
      </c>
      <c r="B32" s="13" t="s">
        <v>7242</v>
      </c>
      <c r="C32" s="91" t="s">
        <v>1660</v>
      </c>
      <c r="D32" s="13" t="s">
        <v>1661</v>
      </c>
      <c r="E32" s="13">
        <v>143</v>
      </c>
      <c r="F32" s="13" t="s">
        <v>1662</v>
      </c>
      <c r="G32" s="51" t="s">
        <v>7308</v>
      </c>
      <c r="H32" s="72">
        <v>8929151</v>
      </c>
      <c r="I32" s="25">
        <v>30.17</v>
      </c>
      <c r="J32" s="25">
        <f t="shared" si="0"/>
        <v>0.21097902097902099</v>
      </c>
    </row>
    <row r="33" spans="1:10" ht="26.4" x14ac:dyDescent="0.25">
      <c r="A33" s="84" t="s">
        <v>7309</v>
      </c>
      <c r="B33" s="13" t="s">
        <v>7242</v>
      </c>
      <c r="C33" s="91" t="s">
        <v>493</v>
      </c>
      <c r="D33" s="13" t="s">
        <v>1663</v>
      </c>
      <c r="E33" s="13">
        <v>250</v>
      </c>
      <c r="F33" s="13" t="s">
        <v>1664</v>
      </c>
      <c r="G33" s="51" t="s">
        <v>7310</v>
      </c>
      <c r="H33" s="72">
        <v>8931218</v>
      </c>
      <c r="I33" s="25">
        <v>21.66</v>
      </c>
      <c r="J33" s="25">
        <f t="shared" si="0"/>
        <v>8.6639999999999995E-2</v>
      </c>
    </row>
    <row r="34" spans="1:10" ht="52.8" x14ac:dyDescent="0.25">
      <c r="A34" s="84" t="s">
        <v>7311</v>
      </c>
      <c r="B34" s="13" t="s">
        <v>7242</v>
      </c>
      <c r="C34" s="91" t="s">
        <v>1665</v>
      </c>
      <c r="D34" s="13" t="s">
        <v>1666</v>
      </c>
      <c r="E34" s="13">
        <v>100</v>
      </c>
      <c r="F34" s="13" t="s">
        <v>1608</v>
      </c>
      <c r="G34" s="51" t="s">
        <v>7312</v>
      </c>
      <c r="H34" s="72">
        <v>8931234</v>
      </c>
      <c r="I34" s="25">
        <v>28.74</v>
      </c>
      <c r="J34" s="25">
        <f t="shared" si="0"/>
        <v>0.28739999999999999</v>
      </c>
    </row>
    <row r="35" spans="1:10" ht="26.4" x14ac:dyDescent="0.25">
      <c r="A35" s="84" t="s">
        <v>7313</v>
      </c>
      <c r="B35" s="13" t="s">
        <v>7242</v>
      </c>
      <c r="C35" s="91" t="s">
        <v>1071</v>
      </c>
      <c r="D35" s="13" t="s">
        <v>1667</v>
      </c>
      <c r="E35" s="13">
        <v>250</v>
      </c>
      <c r="F35" s="13" t="s">
        <v>1664</v>
      </c>
      <c r="G35" s="51" t="s">
        <v>7314</v>
      </c>
      <c r="H35" s="72">
        <v>9396958</v>
      </c>
      <c r="I35" s="25">
        <v>24.62</v>
      </c>
      <c r="J35" s="25">
        <f t="shared" si="0"/>
        <v>9.8479999999999998E-2</v>
      </c>
    </row>
    <row r="36" spans="1:10" ht="26.4" x14ac:dyDescent="0.25">
      <c r="A36" s="84" t="s">
        <v>7315</v>
      </c>
      <c r="B36" s="13" t="s">
        <v>7242</v>
      </c>
      <c r="C36" s="91" t="s">
        <v>1668</v>
      </c>
      <c r="D36" s="13" t="s">
        <v>1669</v>
      </c>
      <c r="E36" s="13">
        <v>140</v>
      </c>
      <c r="F36" s="13" t="s">
        <v>1670</v>
      </c>
      <c r="G36" s="51" t="s">
        <v>7316</v>
      </c>
      <c r="H36" s="72">
        <v>8931210</v>
      </c>
      <c r="I36" s="25">
        <v>14.32</v>
      </c>
      <c r="J36" s="25">
        <f t="shared" si="0"/>
        <v>0.10228571428571429</v>
      </c>
    </row>
    <row r="37" spans="1:10" ht="26.4" x14ac:dyDescent="0.25">
      <c r="A37" s="84" t="s">
        <v>7317</v>
      </c>
      <c r="B37" s="13" t="s">
        <v>7242</v>
      </c>
      <c r="C37" s="91" t="s">
        <v>7318</v>
      </c>
      <c r="D37" s="13" t="s">
        <v>7319</v>
      </c>
      <c r="E37" s="13">
        <v>280</v>
      </c>
      <c r="F37" s="13" t="s">
        <v>7320</v>
      </c>
      <c r="G37" s="51" t="s">
        <v>7294</v>
      </c>
      <c r="H37" s="92"/>
      <c r="I37" s="25" t="e">
        <v>#N/A</v>
      </c>
      <c r="J37" s="25" t="e">
        <f t="shared" si="0"/>
        <v>#N/A</v>
      </c>
    </row>
    <row r="38" spans="1:10" ht="26.4" x14ac:dyDescent="0.25">
      <c r="A38" s="84" t="s">
        <v>7321</v>
      </c>
      <c r="B38" s="13" t="s">
        <v>7242</v>
      </c>
      <c r="C38" s="91" t="s">
        <v>1671</v>
      </c>
      <c r="D38" s="13" t="s">
        <v>1672</v>
      </c>
      <c r="E38" s="13">
        <v>135</v>
      </c>
      <c r="F38" s="13" t="s">
        <v>200</v>
      </c>
      <c r="G38" s="51" t="s">
        <v>7322</v>
      </c>
      <c r="H38" s="72">
        <v>8958222</v>
      </c>
      <c r="I38" s="25">
        <v>16.440000000000001</v>
      </c>
      <c r="J38" s="25">
        <f t="shared" si="0"/>
        <v>0.12177777777777779</v>
      </c>
    </row>
    <row r="39" spans="1:10" ht="26.4" x14ac:dyDescent="0.25">
      <c r="A39" s="84" t="s">
        <v>7323</v>
      </c>
      <c r="B39" s="13" t="s">
        <v>7242</v>
      </c>
      <c r="C39" s="91" t="s">
        <v>1673</v>
      </c>
      <c r="D39" s="13" t="s">
        <v>1674</v>
      </c>
      <c r="E39" s="13">
        <v>200</v>
      </c>
      <c r="F39" s="13" t="s">
        <v>1675</v>
      </c>
      <c r="G39" s="51" t="s">
        <v>7324</v>
      </c>
      <c r="H39" s="72">
        <v>8868174</v>
      </c>
      <c r="I39" s="25">
        <v>25.08</v>
      </c>
      <c r="J39" s="25">
        <f t="shared" si="0"/>
        <v>0.12539999999999998</v>
      </c>
    </row>
    <row r="40" spans="1:10" ht="26.4" x14ac:dyDescent="0.25">
      <c r="A40" s="84" t="s">
        <v>7325</v>
      </c>
      <c r="B40" s="13" t="s">
        <v>7242</v>
      </c>
      <c r="C40" s="91" t="s">
        <v>1676</v>
      </c>
      <c r="D40" s="13" t="s">
        <v>1677</v>
      </c>
      <c r="E40" s="13">
        <v>100</v>
      </c>
      <c r="F40" s="13" t="s">
        <v>1678</v>
      </c>
      <c r="G40" s="51" t="s">
        <v>7326</v>
      </c>
      <c r="H40" s="72">
        <v>8931206</v>
      </c>
      <c r="I40" s="25">
        <v>18.22</v>
      </c>
      <c r="J40" s="25">
        <f t="shared" si="0"/>
        <v>0.1822</v>
      </c>
    </row>
    <row r="41" spans="1:10" ht="39.6" x14ac:dyDescent="0.25">
      <c r="A41" s="84" t="s">
        <v>7327</v>
      </c>
      <c r="B41" s="13" t="s">
        <v>7242</v>
      </c>
      <c r="C41" s="91" t="s">
        <v>1679</v>
      </c>
      <c r="D41" s="13" t="s">
        <v>1680</v>
      </c>
      <c r="E41" s="13">
        <v>100</v>
      </c>
      <c r="F41" s="13" t="s">
        <v>1608</v>
      </c>
      <c r="G41" s="51" t="s">
        <v>7328</v>
      </c>
      <c r="H41" s="72">
        <v>8868180</v>
      </c>
      <c r="I41" s="25">
        <v>28.85</v>
      </c>
      <c r="J41" s="25">
        <f t="shared" si="0"/>
        <v>0.28850000000000003</v>
      </c>
    </row>
    <row r="42" spans="1:10" ht="26.4" x14ac:dyDescent="0.25">
      <c r="A42" s="84" t="s">
        <v>7329</v>
      </c>
      <c r="B42" s="13" t="s">
        <v>7242</v>
      </c>
      <c r="C42" s="91" t="s">
        <v>1681</v>
      </c>
      <c r="D42" s="13" t="s">
        <v>1682</v>
      </c>
      <c r="E42" s="13">
        <v>150</v>
      </c>
      <c r="F42" s="13">
        <v>3.2</v>
      </c>
      <c r="G42" s="51" t="s">
        <v>7330</v>
      </c>
      <c r="H42" s="72">
        <v>8952800</v>
      </c>
      <c r="I42" s="25">
        <v>42.76</v>
      </c>
      <c r="J42" s="25">
        <f t="shared" si="0"/>
        <v>0.28506666666666663</v>
      </c>
    </row>
    <row r="43" spans="1:10" ht="39.6" x14ac:dyDescent="0.25">
      <c r="A43" s="84" t="s">
        <v>7331</v>
      </c>
      <c r="B43" s="13" t="s">
        <v>7242</v>
      </c>
      <c r="C43" s="91" t="s">
        <v>1683</v>
      </c>
      <c r="D43" s="13" t="s">
        <v>1684</v>
      </c>
      <c r="E43" s="13">
        <v>155</v>
      </c>
      <c r="F43" s="13" t="s">
        <v>1685</v>
      </c>
      <c r="G43" s="51" t="s">
        <v>7332</v>
      </c>
      <c r="H43" s="72">
        <v>8952801</v>
      </c>
      <c r="I43" s="25">
        <v>44.18</v>
      </c>
      <c r="J43" s="25">
        <f t="shared" si="0"/>
        <v>0.28503225806451615</v>
      </c>
    </row>
    <row r="44" spans="1:10" ht="26.4" x14ac:dyDescent="0.25">
      <c r="A44" s="84" t="s">
        <v>7333</v>
      </c>
      <c r="B44" s="13" t="s">
        <v>7242</v>
      </c>
      <c r="C44" s="91" t="s">
        <v>1686</v>
      </c>
      <c r="D44" s="13" t="s">
        <v>1687</v>
      </c>
      <c r="E44" s="13">
        <v>100</v>
      </c>
      <c r="F44" s="13" t="s">
        <v>1688</v>
      </c>
      <c r="G44" s="51" t="s">
        <v>7334</v>
      </c>
      <c r="H44" s="72">
        <v>8868136</v>
      </c>
      <c r="I44" s="25">
        <v>35.29</v>
      </c>
      <c r="J44" s="25">
        <f t="shared" si="0"/>
        <v>0.35289999999999999</v>
      </c>
    </row>
    <row r="45" spans="1:10" ht="39.6" x14ac:dyDescent="0.25">
      <c r="A45" s="84" t="s">
        <v>7335</v>
      </c>
      <c r="B45" s="13" t="s">
        <v>7242</v>
      </c>
      <c r="C45" s="91" t="s">
        <v>1689</v>
      </c>
      <c r="D45" s="13" t="s">
        <v>1690</v>
      </c>
      <c r="E45" s="13">
        <v>100</v>
      </c>
      <c r="F45" s="13" t="s">
        <v>1691</v>
      </c>
      <c r="G45" s="51" t="s">
        <v>7336</v>
      </c>
      <c r="H45" s="72">
        <v>8868151</v>
      </c>
      <c r="I45" s="25">
        <v>34.97</v>
      </c>
      <c r="J45" s="25">
        <f t="shared" si="0"/>
        <v>0.34970000000000001</v>
      </c>
    </row>
    <row r="46" spans="1:10" ht="26.4" x14ac:dyDescent="0.25">
      <c r="A46" s="84" t="s">
        <v>7337</v>
      </c>
      <c r="B46" s="13" t="s">
        <v>7242</v>
      </c>
      <c r="C46" s="91" t="s">
        <v>1692</v>
      </c>
      <c r="D46" s="13" t="s">
        <v>1693</v>
      </c>
      <c r="E46" s="13">
        <v>85</v>
      </c>
      <c r="F46" s="13" t="s">
        <v>462</v>
      </c>
      <c r="G46" s="51" t="s">
        <v>7338</v>
      </c>
      <c r="H46" s="72">
        <v>8868153</v>
      </c>
      <c r="I46" s="25">
        <v>31.46</v>
      </c>
      <c r="J46" s="25">
        <f t="shared" si="0"/>
        <v>0.37011764705882355</v>
      </c>
    </row>
    <row r="47" spans="1:10" ht="26.4" x14ac:dyDescent="0.25">
      <c r="A47" s="84" t="s">
        <v>7339</v>
      </c>
      <c r="B47" s="13" t="s">
        <v>7242</v>
      </c>
      <c r="C47" s="91" t="s">
        <v>1694</v>
      </c>
      <c r="D47" s="13" t="s">
        <v>1695</v>
      </c>
      <c r="E47" s="13">
        <v>96</v>
      </c>
      <c r="F47" s="13" t="s">
        <v>1696</v>
      </c>
      <c r="G47" s="51" t="s">
        <v>7340</v>
      </c>
      <c r="H47" s="72">
        <v>8650026</v>
      </c>
      <c r="I47" s="25">
        <v>19.760000000000002</v>
      </c>
      <c r="J47" s="25">
        <f t="shared" si="0"/>
        <v>0.20583333333333334</v>
      </c>
    </row>
    <row r="48" spans="1:10" ht="26.4" x14ac:dyDescent="0.25">
      <c r="A48" s="84" t="s">
        <v>7341</v>
      </c>
      <c r="B48" s="13" t="s">
        <v>7242</v>
      </c>
      <c r="C48" s="91" t="s">
        <v>1697</v>
      </c>
      <c r="D48" s="13" t="s">
        <v>1698</v>
      </c>
      <c r="E48" s="13">
        <v>96</v>
      </c>
      <c r="F48" s="13" t="s">
        <v>1696</v>
      </c>
      <c r="G48" s="51" t="s">
        <v>7342</v>
      </c>
      <c r="H48" s="72">
        <v>8024012</v>
      </c>
      <c r="I48" s="25">
        <v>21.08</v>
      </c>
      <c r="J48" s="25">
        <f t="shared" si="0"/>
        <v>0.21958333333333332</v>
      </c>
    </row>
    <row r="49" spans="1:10" ht="26.4" x14ac:dyDescent="0.25">
      <c r="A49" s="84" t="s">
        <v>7343</v>
      </c>
      <c r="B49" s="13" t="s">
        <v>7242</v>
      </c>
      <c r="C49" s="91" t="s">
        <v>1699</v>
      </c>
      <c r="D49" s="13" t="s">
        <v>1700</v>
      </c>
      <c r="E49" s="13">
        <v>100</v>
      </c>
      <c r="F49" s="13" t="s">
        <v>1701</v>
      </c>
      <c r="G49" s="51" t="s">
        <v>7344</v>
      </c>
      <c r="H49" s="72">
        <v>8024013</v>
      </c>
      <c r="I49" s="25">
        <v>40.18</v>
      </c>
      <c r="J49" s="25">
        <f t="shared" si="0"/>
        <v>0.40179999999999999</v>
      </c>
    </row>
    <row r="50" spans="1:10" ht="26.4" x14ac:dyDescent="0.25">
      <c r="A50" s="84" t="s">
        <v>7345</v>
      </c>
      <c r="B50" s="13" t="s">
        <v>7242</v>
      </c>
      <c r="C50" s="91" t="s">
        <v>486</v>
      </c>
      <c r="D50" s="13" t="s">
        <v>1702</v>
      </c>
      <c r="E50" s="13">
        <v>72</v>
      </c>
      <c r="F50" s="13" t="s">
        <v>1701</v>
      </c>
      <c r="G50" s="51" t="s">
        <v>7346</v>
      </c>
      <c r="H50" s="72">
        <v>9911065</v>
      </c>
      <c r="I50" s="25">
        <v>35.18</v>
      </c>
      <c r="J50" s="25">
        <f t="shared" si="0"/>
        <v>0.48861111111111111</v>
      </c>
    </row>
    <row r="51" spans="1:10" ht="26.4" x14ac:dyDescent="0.25">
      <c r="A51" s="84" t="s">
        <v>7347</v>
      </c>
      <c r="B51" s="13" t="s">
        <v>7242</v>
      </c>
      <c r="C51" s="91" t="s">
        <v>1703</v>
      </c>
      <c r="D51" s="13" t="s">
        <v>1704</v>
      </c>
      <c r="E51" s="13">
        <v>72</v>
      </c>
      <c r="F51" s="13" t="s">
        <v>1705</v>
      </c>
      <c r="G51" s="51" t="s">
        <v>7348</v>
      </c>
      <c r="H51" s="72">
        <v>4535354</v>
      </c>
      <c r="I51" s="25">
        <v>36.07</v>
      </c>
      <c r="J51" s="25">
        <f t="shared" si="0"/>
        <v>0.50097222222222226</v>
      </c>
    </row>
    <row r="52" spans="1:10" ht="39.6" x14ac:dyDescent="0.25">
      <c r="A52" s="84" t="s">
        <v>7349</v>
      </c>
      <c r="B52" s="13" t="s">
        <v>7242</v>
      </c>
      <c r="C52" s="91" t="s">
        <v>1706</v>
      </c>
      <c r="D52" s="13" t="s">
        <v>1707</v>
      </c>
      <c r="E52" s="13">
        <v>250</v>
      </c>
      <c r="F52" s="13" t="s">
        <v>1664</v>
      </c>
      <c r="G52" s="51" t="s">
        <v>7350</v>
      </c>
      <c r="H52" s="72">
        <v>8925451</v>
      </c>
      <c r="I52" s="25">
        <v>22.76</v>
      </c>
      <c r="J52" s="25">
        <f t="shared" si="0"/>
        <v>9.104000000000001E-2</v>
      </c>
    </row>
    <row r="53" spans="1:10" ht="39.6" x14ac:dyDescent="0.25">
      <c r="A53" s="84" t="s">
        <v>7351</v>
      </c>
      <c r="B53" s="13" t="s">
        <v>7242</v>
      </c>
      <c r="C53" s="91" t="s">
        <v>1708</v>
      </c>
      <c r="D53" s="13" t="s">
        <v>1709</v>
      </c>
      <c r="E53" s="13">
        <v>36</v>
      </c>
      <c r="F53" s="13" t="s">
        <v>1710</v>
      </c>
      <c r="G53" s="51" t="s">
        <v>7352</v>
      </c>
      <c r="H53" s="72">
        <v>4536725</v>
      </c>
      <c r="I53" s="25">
        <v>41.14</v>
      </c>
      <c r="J53" s="25">
        <f t="shared" si="0"/>
        <v>1.1427777777777779</v>
      </c>
    </row>
    <row r="54" spans="1:10" ht="39.6" x14ac:dyDescent="0.25">
      <c r="A54" s="84" t="s">
        <v>7353</v>
      </c>
      <c r="B54" s="13" t="s">
        <v>7242</v>
      </c>
      <c r="C54" s="91" t="s">
        <v>1711</v>
      </c>
      <c r="D54" s="13" t="s">
        <v>1712</v>
      </c>
      <c r="E54" s="13">
        <v>160</v>
      </c>
      <c r="F54" s="13" t="s">
        <v>1670</v>
      </c>
      <c r="G54" s="51" t="s">
        <v>7354</v>
      </c>
      <c r="H54" s="72">
        <v>4531212</v>
      </c>
      <c r="I54" s="25">
        <v>66.959999999999994</v>
      </c>
      <c r="J54" s="25">
        <f t="shared" si="0"/>
        <v>0.41849999999999998</v>
      </c>
    </row>
    <row r="55" spans="1:10" ht="26.4" x14ac:dyDescent="0.25">
      <c r="A55" s="84" t="s">
        <v>7355</v>
      </c>
      <c r="B55" s="13" t="s">
        <v>7242</v>
      </c>
      <c r="C55" s="12" t="s">
        <v>493</v>
      </c>
      <c r="D55" s="13" t="s">
        <v>1718</v>
      </c>
      <c r="E55" s="13">
        <v>250</v>
      </c>
      <c r="F55" s="12" t="s">
        <v>470</v>
      </c>
      <c r="G55" s="51" t="s">
        <v>7310</v>
      </c>
      <c r="H55" s="72">
        <v>8931218</v>
      </c>
      <c r="I55" s="25">
        <v>21.66</v>
      </c>
      <c r="J55" s="25">
        <f t="shared" si="0"/>
        <v>8.6639999999999995E-2</v>
      </c>
    </row>
    <row r="56" spans="1:10" ht="26.4" x14ac:dyDescent="0.25">
      <c r="A56" s="84" t="s">
        <v>7356</v>
      </c>
      <c r="B56" s="13" t="s">
        <v>7242</v>
      </c>
      <c r="C56" s="12" t="s">
        <v>289</v>
      </c>
      <c r="D56" s="13" t="s">
        <v>1719</v>
      </c>
      <c r="E56" s="13">
        <v>160</v>
      </c>
      <c r="F56" s="12" t="s">
        <v>477</v>
      </c>
      <c r="G56" s="51" t="s">
        <v>7306</v>
      </c>
      <c r="H56" s="72">
        <v>8931219</v>
      </c>
      <c r="I56" s="25">
        <v>26.09</v>
      </c>
      <c r="J56" s="25">
        <f t="shared" si="0"/>
        <v>0.1630625</v>
      </c>
    </row>
    <row r="57" spans="1:10" ht="26.4" x14ac:dyDescent="0.25">
      <c r="A57" s="84" t="s">
        <v>7357</v>
      </c>
      <c r="B57" s="13" t="s">
        <v>7242</v>
      </c>
      <c r="C57" s="12" t="s">
        <v>1721</v>
      </c>
      <c r="D57" s="13" t="s">
        <v>1720</v>
      </c>
      <c r="E57" s="13">
        <v>400</v>
      </c>
      <c r="F57" s="12" t="s">
        <v>1722</v>
      </c>
      <c r="G57" s="51" t="s">
        <v>7358</v>
      </c>
      <c r="H57" s="72">
        <v>8931225</v>
      </c>
      <c r="I57" s="25">
        <v>38.06</v>
      </c>
      <c r="J57" s="25">
        <f t="shared" si="0"/>
        <v>9.5150000000000012E-2</v>
      </c>
    </row>
    <row r="58" spans="1:10" ht="26.4" x14ac:dyDescent="0.25">
      <c r="A58" s="84" t="s">
        <v>7359</v>
      </c>
      <c r="B58" s="13" t="s">
        <v>7242</v>
      </c>
      <c r="C58" s="12" t="s">
        <v>7360</v>
      </c>
      <c r="D58" s="13" t="s">
        <v>7361</v>
      </c>
      <c r="E58" s="13">
        <v>130</v>
      </c>
      <c r="F58" s="12" t="s">
        <v>7362</v>
      </c>
      <c r="G58" s="51" t="s">
        <v>7294</v>
      </c>
      <c r="H58" s="92"/>
      <c r="I58" s="25" t="e">
        <v>#N/A</v>
      </c>
      <c r="J58" s="25" t="e">
        <f t="shared" si="0"/>
        <v>#N/A</v>
      </c>
    </row>
    <row r="59" spans="1:10" ht="26.4" x14ac:dyDescent="0.25">
      <c r="A59" s="84" t="s">
        <v>7363</v>
      </c>
      <c r="B59" s="13" t="s">
        <v>7242</v>
      </c>
      <c r="C59" s="12" t="s">
        <v>1071</v>
      </c>
      <c r="D59" s="13" t="s">
        <v>1723</v>
      </c>
      <c r="E59" s="13">
        <v>250</v>
      </c>
      <c r="F59" s="12" t="s">
        <v>470</v>
      </c>
      <c r="G59" s="51" t="s">
        <v>7314</v>
      </c>
      <c r="H59" s="72">
        <v>9396958</v>
      </c>
      <c r="I59" s="25">
        <v>24.62</v>
      </c>
      <c r="J59" s="25">
        <f t="shared" si="0"/>
        <v>9.8479999999999998E-2</v>
      </c>
    </row>
    <row r="60" spans="1:10" ht="26.4" x14ac:dyDescent="0.25">
      <c r="A60" s="84" t="s">
        <v>7364</v>
      </c>
      <c r="B60" s="13" t="s">
        <v>7242</v>
      </c>
      <c r="C60" s="13" t="s">
        <v>940</v>
      </c>
      <c r="D60" s="13" t="s">
        <v>1727</v>
      </c>
      <c r="E60" s="13">
        <v>2</v>
      </c>
      <c r="F60" s="13" t="s">
        <v>226</v>
      </c>
      <c r="G60" s="51" t="s">
        <v>7365</v>
      </c>
      <c r="H60" s="72">
        <v>8931080</v>
      </c>
      <c r="I60" s="25">
        <v>53.08</v>
      </c>
      <c r="J60" s="25">
        <f t="shared" si="0"/>
        <v>26.54</v>
      </c>
    </row>
    <row r="61" spans="1:10" ht="39.6" x14ac:dyDescent="0.25">
      <c r="A61" s="84" t="s">
        <v>7366</v>
      </c>
      <c r="B61" s="13" t="s">
        <v>1725</v>
      </c>
      <c r="C61" s="13" t="s">
        <v>1726</v>
      </c>
      <c r="D61" s="13" t="s">
        <v>1724</v>
      </c>
      <c r="E61" s="13">
        <v>100</v>
      </c>
      <c r="F61" s="13">
        <v>3.3</v>
      </c>
      <c r="G61" s="51" t="s">
        <v>3327</v>
      </c>
      <c r="H61" s="72">
        <v>9995850</v>
      </c>
      <c r="I61" s="25">
        <v>38.83</v>
      </c>
      <c r="J61" s="25">
        <f t="shared" si="0"/>
        <v>0.38829999999999998</v>
      </c>
    </row>
    <row r="62" spans="1:10" ht="28.8" x14ac:dyDescent="0.25">
      <c r="A62" s="84" t="s">
        <v>7367</v>
      </c>
      <c r="B62" s="13" t="s">
        <v>467</v>
      </c>
      <c r="C62" s="11" t="s">
        <v>1717</v>
      </c>
      <c r="D62" s="11" t="s">
        <v>1716</v>
      </c>
      <c r="E62" s="13">
        <v>196</v>
      </c>
      <c r="F62" s="11">
        <v>2.4500000000000002</v>
      </c>
      <c r="G62" s="51" t="s">
        <v>7368</v>
      </c>
      <c r="H62" s="77">
        <v>0</v>
      </c>
      <c r="I62" s="25">
        <v>32.79</v>
      </c>
      <c r="J62" s="25">
        <f t="shared" si="0"/>
        <v>0.16729591836734695</v>
      </c>
    </row>
    <row r="63" spans="1:10" ht="26.4" x14ac:dyDescent="0.25">
      <c r="A63" s="84" t="s">
        <v>7369</v>
      </c>
      <c r="B63" s="13" t="s">
        <v>7370</v>
      </c>
      <c r="C63" s="91" t="s">
        <v>7371</v>
      </c>
      <c r="D63" s="13" t="s">
        <v>7372</v>
      </c>
      <c r="E63" s="13">
        <v>200</v>
      </c>
      <c r="F63" s="13">
        <v>2.4</v>
      </c>
      <c r="G63" s="51" t="s">
        <v>7294</v>
      </c>
      <c r="H63" s="92"/>
      <c r="I63" s="25" t="e">
        <v>#N/A</v>
      </c>
      <c r="J63" s="25" t="e">
        <f t="shared" si="0"/>
        <v>#N/A</v>
      </c>
    </row>
    <row r="64" spans="1:10" ht="26.4" x14ac:dyDescent="0.25">
      <c r="A64" s="84" t="s">
        <v>7373</v>
      </c>
      <c r="B64" s="13" t="s">
        <v>7370</v>
      </c>
      <c r="C64" s="91" t="s">
        <v>1713</v>
      </c>
      <c r="D64" s="13" t="s">
        <v>1714</v>
      </c>
      <c r="E64" s="13">
        <v>124</v>
      </c>
      <c r="F64" s="13">
        <v>4.0999999999999996</v>
      </c>
      <c r="G64" s="51" t="s">
        <v>7374</v>
      </c>
      <c r="H64" s="72">
        <v>8931128</v>
      </c>
      <c r="I64" s="25">
        <v>39.08</v>
      </c>
      <c r="J64" s="25">
        <f t="shared" si="0"/>
        <v>0.31516129032258061</v>
      </c>
    </row>
    <row r="65" spans="1:10" ht="26.4" x14ac:dyDescent="0.25">
      <c r="A65" s="84" t="s">
        <v>7375</v>
      </c>
      <c r="B65" s="13" t="s">
        <v>7370</v>
      </c>
      <c r="C65" s="91" t="s">
        <v>7376</v>
      </c>
      <c r="D65" s="13" t="s">
        <v>7377</v>
      </c>
      <c r="E65" s="13">
        <v>160</v>
      </c>
      <c r="F65" s="13">
        <v>2.99</v>
      </c>
      <c r="G65" s="51" t="s">
        <v>7294</v>
      </c>
      <c r="H65" s="92"/>
      <c r="I65" s="25" t="e">
        <v>#N/A</v>
      </c>
      <c r="J65" s="25" t="e">
        <f t="shared" si="0"/>
        <v>#N/A</v>
      </c>
    </row>
    <row r="66" spans="1:10" ht="39.6" x14ac:dyDescent="0.25">
      <c r="A66" s="84" t="s">
        <v>7378</v>
      </c>
      <c r="B66" s="13" t="s">
        <v>7370</v>
      </c>
      <c r="C66" s="91" t="s">
        <v>447</v>
      </c>
      <c r="D66" s="13" t="s">
        <v>1715</v>
      </c>
      <c r="E66" s="13">
        <v>240</v>
      </c>
      <c r="F66" s="13">
        <v>2</v>
      </c>
      <c r="G66" s="51" t="s">
        <v>7379</v>
      </c>
      <c r="H66" s="72">
        <v>8931095</v>
      </c>
      <c r="I66" s="25">
        <v>25.46</v>
      </c>
      <c r="J66" s="25">
        <f t="shared" si="0"/>
        <v>0.10608333333333334</v>
      </c>
    </row>
    <row r="67" spans="1:10" ht="27" x14ac:dyDescent="0.3">
      <c r="A67" s="84" t="s">
        <v>7690</v>
      </c>
      <c r="B67" s="130" t="s">
        <v>467</v>
      </c>
      <c r="C67" s="131" t="s">
        <v>7691</v>
      </c>
      <c r="D67" s="132" t="s">
        <v>7692</v>
      </c>
      <c r="E67" s="131">
        <v>360</v>
      </c>
      <c r="F67" s="131" t="s">
        <v>7693</v>
      </c>
      <c r="G67" s="15" t="s">
        <v>7694</v>
      </c>
      <c r="H67" s="133">
        <v>8931056</v>
      </c>
      <c r="I67" s="137">
        <v>41.25</v>
      </c>
      <c r="J67" s="25">
        <f t="shared" ref="J67:J71" si="1">I67/$E67</f>
        <v>0.11458333333333333</v>
      </c>
    </row>
    <row r="68" spans="1:10" ht="27" x14ac:dyDescent="0.3">
      <c r="A68" s="84" t="s">
        <v>7695</v>
      </c>
      <c r="B68" s="130" t="s">
        <v>467</v>
      </c>
      <c r="C68" s="131" t="s">
        <v>7696</v>
      </c>
      <c r="D68" s="132" t="s">
        <v>7697</v>
      </c>
      <c r="E68" s="131">
        <v>132</v>
      </c>
      <c r="F68" s="131" t="s">
        <v>7698</v>
      </c>
      <c r="G68" s="15" t="s">
        <v>7699</v>
      </c>
      <c r="H68" s="133">
        <v>9405380</v>
      </c>
      <c r="I68" s="137">
        <v>43.25</v>
      </c>
      <c r="J68" s="25">
        <f t="shared" si="1"/>
        <v>0.32765151515151514</v>
      </c>
    </row>
    <row r="69" spans="1:10" ht="27" x14ac:dyDescent="0.3">
      <c r="A69" s="84" t="s">
        <v>7700</v>
      </c>
      <c r="B69" s="130" t="s">
        <v>467</v>
      </c>
      <c r="C69" s="131" t="s">
        <v>7701</v>
      </c>
      <c r="D69" s="132" t="s">
        <v>7702</v>
      </c>
      <c r="E69" s="131">
        <v>189</v>
      </c>
      <c r="F69" s="131" t="s">
        <v>7703</v>
      </c>
      <c r="G69" s="15" t="s">
        <v>7704</v>
      </c>
      <c r="H69" s="133"/>
      <c r="I69" s="137">
        <v>38.85</v>
      </c>
      <c r="J69" s="25">
        <f t="shared" si="1"/>
        <v>0.20555555555555557</v>
      </c>
    </row>
    <row r="70" spans="1:10" ht="27" x14ac:dyDescent="0.3">
      <c r="A70" s="146" t="s">
        <v>7730</v>
      </c>
      <c r="B70" s="147" t="s">
        <v>389</v>
      </c>
      <c r="C70" s="148" t="s">
        <v>7728</v>
      </c>
      <c r="D70" s="149" t="s">
        <v>7727</v>
      </c>
      <c r="E70" s="148">
        <v>126</v>
      </c>
      <c r="F70" s="148" t="s">
        <v>468</v>
      </c>
      <c r="G70" s="2" t="s">
        <v>7729</v>
      </c>
      <c r="H70" s="150">
        <v>8931311</v>
      </c>
      <c r="I70" s="151">
        <v>20.95</v>
      </c>
      <c r="J70" s="152">
        <f t="shared" si="1"/>
        <v>0.16626984126984126</v>
      </c>
    </row>
    <row r="71" spans="1:10" ht="26.4" x14ac:dyDescent="0.25">
      <c r="A71" s="84" t="s">
        <v>7805</v>
      </c>
      <c r="B71" s="153" t="s">
        <v>7802</v>
      </c>
      <c r="C71" s="154">
        <v>290821</v>
      </c>
      <c r="D71" s="156" t="s">
        <v>7803</v>
      </c>
      <c r="E71" s="154">
        <v>200</v>
      </c>
      <c r="F71" s="153" t="s">
        <v>7804</v>
      </c>
      <c r="G71" s="84" t="s">
        <v>7806</v>
      </c>
      <c r="H71" s="154" t="s">
        <v>7284</v>
      </c>
      <c r="I71" s="155">
        <v>20.022727272727273</v>
      </c>
      <c r="J71" s="25">
        <f t="shared" si="1"/>
        <v>0.10011363636363636</v>
      </c>
    </row>
  </sheetData>
  <autoFilter ref="A1:J66"/>
  <printOptions gridLines="1"/>
  <pageMargins left="0" right="0" top="0.75" bottom="0" header="0.3" footer="0.3"/>
  <pageSetup paperSize="17" scale="79" fitToHeight="19" orientation="landscape" r:id="rId1"/>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GROCERY ITEMS</vt:lpstr>
      <vt:lpstr>Paper-Cleaning</vt:lpstr>
      <vt:lpstr>NOI - PTV USDA Commodity Items</vt:lpstr>
      <vt:lpstr>MNOI BEEF</vt:lpstr>
      <vt:lpstr>'GROCERY ITEMS'!Print_Area</vt:lpstr>
      <vt:lpstr>'MNOI BEEF'!Print_Area</vt:lpstr>
      <vt:lpstr>'NOI - PTV USDA Commodity Items'!Print_Area</vt:lpstr>
      <vt:lpstr>'Paper-Cleaning'!Print_Area</vt:lpstr>
    </vt:vector>
  </TitlesOfParts>
  <Company>CDH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Lewis</dc:creator>
  <cp:lastModifiedBy>Randy Lewis</cp:lastModifiedBy>
  <cp:lastPrinted>2015-06-12T18:13:14Z</cp:lastPrinted>
  <dcterms:created xsi:type="dcterms:W3CDTF">2007-03-29T21:31:53Z</dcterms:created>
  <dcterms:modified xsi:type="dcterms:W3CDTF">2015-08-20T16:38:41Z</dcterms:modified>
</cp:coreProperties>
</file>